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study\2021-2022 н.р\НАВЧАЛЬні плани 21-22\ПЛ\навчальні плани на 2022-2023 н.р\"/>
    </mc:Choice>
  </mc:AlternateContent>
  <bookViews>
    <workbookView xWindow="0" yWindow="0" windowWidth="20640" windowHeight="9192" tabRatio="596"/>
  </bookViews>
  <sheets>
    <sheet name="Shapka" sheetId="1" r:id="rId1"/>
    <sheet name="Plan" sheetId="84" r:id="rId2"/>
    <sheet name="INSTRUKCIYA" sheetId="86" r:id="rId3"/>
  </sheets>
  <definedNames>
    <definedName name="_xlnm._FilterDatabase" localSheetId="1" hidden="1">Plan!$A$19:$IE$85</definedName>
    <definedName name="_xlnm.Print_Area" localSheetId="0">Shapka!$A$1:$BA$41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E67" i="84" l="1"/>
  <c r="FD67" i="84"/>
  <c r="FC67" i="84"/>
  <c r="EX67" i="84"/>
  <c r="EN67" i="84"/>
  <c r="EM67" i="84"/>
  <c r="EL67" i="84"/>
  <c r="EG67" i="84"/>
  <c r="DW67" i="84"/>
  <c r="DV67" i="84"/>
  <c r="DU67" i="84"/>
  <c r="DP67" i="84"/>
  <c r="DF67" i="84"/>
  <c r="DE67" i="84"/>
  <c r="DD67" i="84"/>
  <c r="CY67" i="84"/>
  <c r="CH67" i="84"/>
  <c r="BX67" i="84"/>
  <c r="BW67" i="84"/>
  <c r="BV67" i="84"/>
  <c r="BQ67" i="84"/>
  <c r="AZ67" i="84"/>
  <c r="AE67" i="84"/>
  <c r="AD67" i="84"/>
  <c r="AC67" i="84"/>
  <c r="AB67" i="84" s="1"/>
  <c r="AA67" i="84"/>
  <c r="AF67" i="84" s="1"/>
  <c r="AG67" i="84" s="1"/>
  <c r="FE66" i="84"/>
  <c r="FD66" i="84"/>
  <c r="FC66" i="84"/>
  <c r="EX66" i="84"/>
  <c r="EN66" i="84"/>
  <c r="EM66" i="84"/>
  <c r="EL66" i="84"/>
  <c r="EG66" i="84"/>
  <c r="DW66" i="84"/>
  <c r="DV66" i="84"/>
  <c r="DU66" i="84"/>
  <c r="DP66" i="84"/>
  <c r="DF66" i="84"/>
  <c r="DE66" i="84"/>
  <c r="DD66" i="84"/>
  <c r="CY66" i="84"/>
  <c r="CH66" i="84"/>
  <c r="BX66" i="84"/>
  <c r="BW66" i="84"/>
  <c r="BV66" i="84"/>
  <c r="BQ66" i="84"/>
  <c r="AZ66" i="84"/>
  <c r="AE66" i="84"/>
  <c r="AD66" i="84"/>
  <c r="AC66" i="84"/>
  <c r="AB66" i="84"/>
  <c r="AF66" i="84" s="1"/>
  <c r="AG66" i="84" s="1"/>
  <c r="AA66" i="84"/>
  <c r="FE65" i="84"/>
  <c r="FD65" i="84"/>
  <c r="FC65" i="84"/>
  <c r="EX65" i="84"/>
  <c r="EN65" i="84"/>
  <c r="EM65" i="84"/>
  <c r="EL65" i="84"/>
  <c r="EG65" i="84"/>
  <c r="DW65" i="84"/>
  <c r="DV65" i="84"/>
  <c r="DU65" i="84"/>
  <c r="DP65" i="84"/>
  <c r="DF65" i="84"/>
  <c r="DE65" i="84"/>
  <c r="DD65" i="84"/>
  <c r="CY65" i="84"/>
  <c r="CH65" i="84"/>
  <c r="BX65" i="84"/>
  <c r="BW65" i="84"/>
  <c r="BV65" i="84"/>
  <c r="BQ65" i="84"/>
  <c r="AZ65" i="84"/>
  <c r="AE65" i="84"/>
  <c r="AD65" i="84"/>
  <c r="AC65" i="84"/>
  <c r="AB65" i="84" s="1"/>
  <c r="AA65" i="84"/>
  <c r="AF65" i="84" s="1"/>
  <c r="AG65" i="84" s="1"/>
  <c r="FE64" i="84"/>
  <c r="FD64" i="84"/>
  <c r="FC64" i="84"/>
  <c r="EX64" i="84"/>
  <c r="EN64" i="84"/>
  <c r="EM64" i="84"/>
  <c r="EL64" i="84"/>
  <c r="EG64" i="84"/>
  <c r="DW64" i="84"/>
  <c r="DV64" i="84"/>
  <c r="DU64" i="84"/>
  <c r="DP64" i="84"/>
  <c r="DF64" i="84"/>
  <c r="DE64" i="84"/>
  <c r="DD64" i="84"/>
  <c r="CY64" i="84"/>
  <c r="CH64" i="84"/>
  <c r="BX64" i="84"/>
  <c r="BW64" i="84"/>
  <c r="BV64" i="84"/>
  <c r="BQ64" i="84"/>
  <c r="AZ64" i="84"/>
  <c r="AE64" i="84"/>
  <c r="AD64" i="84"/>
  <c r="AC64" i="84"/>
  <c r="AB64" i="84" s="1"/>
  <c r="AA64" i="84"/>
  <c r="FE63" i="84"/>
  <c r="FD63" i="84"/>
  <c r="FC63" i="84"/>
  <c r="EX63" i="84"/>
  <c r="EN63" i="84"/>
  <c r="EM63" i="84"/>
  <c r="EL63" i="84"/>
  <c r="EG63" i="84"/>
  <c r="DW63" i="84"/>
  <c r="DV63" i="84"/>
  <c r="DU63" i="84"/>
  <c r="DP63" i="84"/>
  <c r="DF63" i="84"/>
  <c r="DE63" i="84"/>
  <c r="DD63" i="84"/>
  <c r="CY63" i="84"/>
  <c r="CH63" i="84"/>
  <c r="BX63" i="84"/>
  <c r="BW63" i="84"/>
  <c r="BV63" i="84"/>
  <c r="BQ63" i="84"/>
  <c r="AZ63" i="84"/>
  <c r="AE63" i="84"/>
  <c r="AD63" i="84"/>
  <c r="AC63" i="84"/>
  <c r="AB63" i="84" s="1"/>
  <c r="AA63" i="84"/>
  <c r="AF63" i="84" s="1"/>
  <c r="AG63" i="84" s="1"/>
  <c r="FE62" i="84"/>
  <c r="FD62" i="84"/>
  <c r="FC62" i="84"/>
  <c r="EX62" i="84"/>
  <c r="EN62" i="84"/>
  <c r="EM62" i="84"/>
  <c r="EL62" i="84"/>
  <c r="EG62" i="84"/>
  <c r="DW62" i="84"/>
  <c r="DV62" i="84"/>
  <c r="DU62" i="84"/>
  <c r="DP62" i="84"/>
  <c r="DF62" i="84"/>
  <c r="DE62" i="84"/>
  <c r="DD62" i="84"/>
  <c r="CY62" i="84"/>
  <c r="CH62" i="84"/>
  <c r="BX62" i="84"/>
  <c r="BW62" i="84"/>
  <c r="BV62" i="84"/>
  <c r="BQ62" i="84"/>
  <c r="AZ62" i="84"/>
  <c r="AE62" i="84"/>
  <c r="AD62" i="84"/>
  <c r="AC62" i="84"/>
  <c r="AB62" i="84"/>
  <c r="AF62" i="84" s="1"/>
  <c r="AG62" i="84" s="1"/>
  <c r="AA62" i="84"/>
  <c r="FE61" i="84"/>
  <c r="FD61" i="84"/>
  <c r="FC61" i="84"/>
  <c r="EX61" i="84"/>
  <c r="EN61" i="84"/>
  <c r="EM61" i="84"/>
  <c r="EL61" i="84"/>
  <c r="EG61" i="84"/>
  <c r="DW61" i="84"/>
  <c r="DV61" i="84"/>
  <c r="DU61" i="84"/>
  <c r="DP61" i="84"/>
  <c r="DF61" i="84"/>
  <c r="DE61" i="84"/>
  <c r="DD61" i="84"/>
  <c r="CY61" i="84"/>
  <c r="CH61" i="84"/>
  <c r="BX61" i="84"/>
  <c r="BW61" i="84"/>
  <c r="BV61" i="84"/>
  <c r="BQ61" i="84"/>
  <c r="AZ61" i="84"/>
  <c r="AE61" i="84"/>
  <c r="AD61" i="84"/>
  <c r="AC61" i="84"/>
  <c r="AB61" i="84" s="1"/>
  <c r="AA61" i="84"/>
  <c r="AF61" i="84" s="1"/>
  <c r="AG61" i="84" s="1"/>
  <c r="FE60" i="84"/>
  <c r="FD60" i="84"/>
  <c r="FC60" i="84"/>
  <c r="EX60" i="84"/>
  <c r="EN60" i="84"/>
  <c r="EM60" i="84"/>
  <c r="EL60" i="84"/>
  <c r="EG60" i="84"/>
  <c r="DW60" i="84"/>
  <c r="DV60" i="84"/>
  <c r="DU60" i="84"/>
  <c r="DP60" i="84"/>
  <c r="DF60" i="84"/>
  <c r="DE60" i="84"/>
  <c r="DD60" i="84"/>
  <c r="CY60" i="84"/>
  <c r="CH60" i="84"/>
  <c r="BX60" i="84"/>
  <c r="BW60" i="84"/>
  <c r="BV60" i="84"/>
  <c r="BQ60" i="84"/>
  <c r="AZ60" i="84"/>
  <c r="AE60" i="84"/>
  <c r="AD60" i="84"/>
  <c r="AC60" i="84"/>
  <c r="AB60" i="84" s="1"/>
  <c r="AA60" i="84"/>
  <c r="AF60" i="84" s="1"/>
  <c r="AG60" i="84" s="1"/>
  <c r="FE59" i="84"/>
  <c r="FD59" i="84"/>
  <c r="FC59" i="84"/>
  <c r="EX59" i="84"/>
  <c r="EN59" i="84"/>
  <c r="EM59" i="84"/>
  <c r="EL59" i="84"/>
  <c r="EG59" i="84"/>
  <c r="DW59" i="84"/>
  <c r="DV59" i="84"/>
  <c r="DU59" i="84"/>
  <c r="DP59" i="84"/>
  <c r="DF59" i="84"/>
  <c r="DE59" i="84"/>
  <c r="DD59" i="84"/>
  <c r="CY59" i="84"/>
  <c r="CH59" i="84"/>
  <c r="BX59" i="84"/>
  <c r="BW59" i="84"/>
  <c r="BV59" i="84"/>
  <c r="BQ59" i="84"/>
  <c r="AZ59" i="84"/>
  <c r="AE59" i="84"/>
  <c r="AD59" i="84"/>
  <c r="AC59" i="84"/>
  <c r="AB59" i="84" s="1"/>
  <c r="AA59" i="84"/>
  <c r="AF59" i="84" s="1"/>
  <c r="AG59" i="84" s="1"/>
  <c r="ID58" i="84"/>
  <c r="IC58" i="84"/>
  <c r="IB58" i="84"/>
  <c r="IA58" i="84"/>
  <c r="HZ58" i="84"/>
  <c r="HY58" i="84"/>
  <c r="HX58" i="84"/>
  <c r="HW58" i="84"/>
  <c r="HU58" i="84"/>
  <c r="HT58" i="84"/>
  <c r="HS58" i="84"/>
  <c r="HN58" i="84"/>
  <c r="HM58" i="84"/>
  <c r="HL58" i="84"/>
  <c r="HK58" i="84"/>
  <c r="HJ58" i="84"/>
  <c r="HI58" i="84"/>
  <c r="HH58" i="84"/>
  <c r="HG58" i="84"/>
  <c r="HF58" i="84"/>
  <c r="HD58" i="84"/>
  <c r="HC58" i="84"/>
  <c r="HB58" i="84"/>
  <c r="GW58" i="84"/>
  <c r="GV58" i="84"/>
  <c r="GU58" i="84"/>
  <c r="GT58" i="84"/>
  <c r="GS58" i="84"/>
  <c r="GR58" i="84"/>
  <c r="GQ58" i="84"/>
  <c r="GP58" i="84"/>
  <c r="GO58" i="84"/>
  <c r="GM58" i="84"/>
  <c r="GL58" i="84"/>
  <c r="GK58" i="84"/>
  <c r="GF58" i="84"/>
  <c r="GE58" i="84"/>
  <c r="GD58" i="84"/>
  <c r="GC58" i="84"/>
  <c r="GB58" i="84"/>
  <c r="GA58" i="84"/>
  <c r="FZ58" i="84"/>
  <c r="FY58" i="84"/>
  <c r="FX58" i="84"/>
  <c r="FV58" i="84"/>
  <c r="FU58" i="84"/>
  <c r="FT58" i="84"/>
  <c r="FO58" i="84"/>
  <c r="FN58" i="84"/>
  <c r="FM58" i="84"/>
  <c r="FL58" i="84"/>
  <c r="FK58" i="84"/>
  <c r="FJ58" i="84"/>
  <c r="FI58" i="84"/>
  <c r="FH58" i="84"/>
  <c r="FG58" i="84"/>
  <c r="FE58" i="84"/>
  <c r="FD58" i="84"/>
  <c r="FC58" i="84"/>
  <c r="EX58" i="84"/>
  <c r="EN58" i="84"/>
  <c r="EM58" i="84"/>
  <c r="EL58" i="84"/>
  <c r="EG58" i="84"/>
  <c r="DW58" i="84"/>
  <c r="DV58" i="84"/>
  <c r="DU58" i="84"/>
  <c r="DP58" i="84"/>
  <c r="DF58" i="84"/>
  <c r="DE58" i="84"/>
  <c r="DD58" i="84"/>
  <c r="CY58" i="84"/>
  <c r="CH58" i="84"/>
  <c r="BX58" i="84"/>
  <c r="BW58" i="84"/>
  <c r="BV58" i="84"/>
  <c r="BQ58" i="84"/>
  <c r="AZ58" i="84"/>
  <c r="AE58" i="84"/>
  <c r="AD58" i="84"/>
  <c r="AC58" i="84"/>
  <c r="AB58" i="84" s="1"/>
  <c r="AA58" i="84"/>
  <c r="AF58" i="84" s="1"/>
  <c r="ID57" i="84"/>
  <c r="IC57" i="84"/>
  <c r="IB57" i="84"/>
  <c r="IA57" i="84"/>
  <c r="HZ57" i="84"/>
  <c r="HY57" i="84"/>
  <c r="HX57" i="84"/>
  <c r="HW57" i="84"/>
  <c r="HU57" i="84"/>
  <c r="HT57" i="84"/>
  <c r="HS57" i="84"/>
  <c r="EX57" i="84"/>
  <c r="EG57" i="84"/>
  <c r="DP57" i="84"/>
  <c r="CY57" i="84"/>
  <c r="CH57" i="84"/>
  <c r="BQ57" i="84"/>
  <c r="AZ57" i="84"/>
  <c r="AH57" i="84"/>
  <c r="EX56" i="84"/>
  <c r="EG56" i="84"/>
  <c r="DP56" i="84"/>
  <c r="CY56" i="84"/>
  <c r="CH56" i="84"/>
  <c r="BQ56" i="84"/>
  <c r="AZ56" i="84"/>
  <c r="Y56" i="84"/>
  <c r="ID55" i="84"/>
  <c r="IC55" i="84"/>
  <c r="IB55" i="84"/>
  <c r="IA55" i="84"/>
  <c r="HZ55" i="84"/>
  <c r="HY55" i="84"/>
  <c r="HX55" i="84"/>
  <c r="HW55" i="84"/>
  <c r="HU55" i="84"/>
  <c r="HT55" i="84"/>
  <c r="HS55" i="84"/>
  <c r="HN55" i="84"/>
  <c r="HM55" i="84"/>
  <c r="HL55" i="84"/>
  <c r="HK55" i="84"/>
  <c r="HJ55" i="84"/>
  <c r="HI55" i="84"/>
  <c r="HH55" i="84"/>
  <c r="HG55" i="84"/>
  <c r="HF55" i="84"/>
  <c r="HD55" i="84"/>
  <c r="HC55" i="84"/>
  <c r="HB55" i="84"/>
  <c r="GW55" i="84"/>
  <c r="GV55" i="84"/>
  <c r="GU55" i="84"/>
  <c r="GT55" i="84"/>
  <c r="GS55" i="84"/>
  <c r="GR55" i="84"/>
  <c r="GQ55" i="84"/>
  <c r="GP55" i="84"/>
  <c r="GO55" i="84"/>
  <c r="GM55" i="84"/>
  <c r="GL55" i="84"/>
  <c r="GK55" i="84"/>
  <c r="GF55" i="84"/>
  <c r="GE55" i="84"/>
  <c r="GD55" i="84"/>
  <c r="GC55" i="84"/>
  <c r="GB55" i="84"/>
  <c r="GA55" i="84"/>
  <c r="FZ55" i="84"/>
  <c r="FY55" i="84"/>
  <c r="FX55" i="84"/>
  <c r="FV55" i="84"/>
  <c r="FU55" i="84"/>
  <c r="FT55" i="84"/>
  <c r="FO55" i="84"/>
  <c r="FN55" i="84"/>
  <c r="FM55" i="84"/>
  <c r="FL55" i="84"/>
  <c r="FK55" i="84"/>
  <c r="FJ55" i="84"/>
  <c r="FI55" i="84"/>
  <c r="FH55" i="84"/>
  <c r="FG55" i="84"/>
  <c r="FE55" i="84"/>
  <c r="FD55" i="84"/>
  <c r="FC55" i="84"/>
  <c r="EX55" i="84"/>
  <c r="EG55" i="84"/>
  <c r="DP55" i="84"/>
  <c r="CY55" i="84"/>
  <c r="CO55" i="84"/>
  <c r="CN55" i="84"/>
  <c r="CM55" i="84"/>
  <c r="CH55" i="84"/>
  <c r="BX55" i="84"/>
  <c r="BW55" i="84"/>
  <c r="BV55" i="84"/>
  <c r="BQ55" i="84"/>
  <c r="AZ55" i="84"/>
  <c r="AE55" i="84"/>
  <c r="AD55" i="84"/>
  <c r="AC55" i="84"/>
  <c r="AB55" i="84"/>
  <c r="AF55" i="84" s="1"/>
  <c r="AA55" i="84"/>
  <c r="EX54" i="84"/>
  <c r="EG54" i="84"/>
  <c r="DP54" i="84"/>
  <c r="CY54" i="84"/>
  <c r="CO54" i="84"/>
  <c r="CN54" i="84"/>
  <c r="CM54" i="84"/>
  <c r="CH54" i="84"/>
  <c r="BX54" i="84"/>
  <c r="BW54" i="84"/>
  <c r="BV54" i="84"/>
  <c r="BQ54" i="84"/>
  <c r="AZ54" i="84"/>
  <c r="AE54" i="84"/>
  <c r="AD54" i="84"/>
  <c r="AC54" i="84"/>
  <c r="AB54" i="84"/>
  <c r="AF54" i="84" s="1"/>
  <c r="AG54" i="84" s="1"/>
  <c r="AA54" i="84"/>
  <c r="EX53" i="84"/>
  <c r="EG53" i="84"/>
  <c r="DP53" i="84"/>
  <c r="CY53" i="84"/>
  <c r="CO53" i="84"/>
  <c r="CN53" i="84"/>
  <c r="CM53" i="84"/>
  <c r="CH53" i="84"/>
  <c r="BX53" i="84"/>
  <c r="BW53" i="84"/>
  <c r="BV53" i="84"/>
  <c r="BQ53" i="84"/>
  <c r="AZ53" i="84"/>
  <c r="AE53" i="84"/>
  <c r="AD53" i="84"/>
  <c r="AC53" i="84"/>
  <c r="AB53" i="84"/>
  <c r="AF53" i="84" s="1"/>
  <c r="AG53" i="84" s="1"/>
  <c r="AA53" i="84"/>
  <c r="EX52" i="84"/>
  <c r="EG52" i="84"/>
  <c r="DP52" i="84"/>
  <c r="CY52" i="84"/>
  <c r="CO52" i="84"/>
  <c r="CN52" i="84"/>
  <c r="CM52" i="84"/>
  <c r="CH52" i="84"/>
  <c r="BX52" i="84"/>
  <c r="BW52" i="84"/>
  <c r="BV52" i="84"/>
  <c r="BQ52" i="84"/>
  <c r="AZ52" i="84"/>
  <c r="AE52" i="84"/>
  <c r="AD52" i="84"/>
  <c r="AC52" i="84"/>
  <c r="AB52" i="84"/>
  <c r="AF52" i="84" s="1"/>
  <c r="AG52" i="84" s="1"/>
  <c r="AA52" i="84"/>
  <c r="ID51" i="84"/>
  <c r="IC51" i="84"/>
  <c r="IB51" i="84"/>
  <c r="IA51" i="84"/>
  <c r="HZ51" i="84"/>
  <c r="HY51" i="84"/>
  <c r="HX51" i="84"/>
  <c r="HW51" i="84"/>
  <c r="HU51" i="84"/>
  <c r="HT51" i="84"/>
  <c r="HS51" i="84"/>
  <c r="HN51" i="84"/>
  <c r="HM51" i="84"/>
  <c r="HL51" i="84"/>
  <c r="HK51" i="84"/>
  <c r="HJ51" i="84"/>
  <c r="HI51" i="84"/>
  <c r="HH51" i="84"/>
  <c r="HG51" i="84"/>
  <c r="HF51" i="84"/>
  <c r="HD51" i="84"/>
  <c r="HC51" i="84"/>
  <c r="HB51" i="84"/>
  <c r="GW51" i="84"/>
  <c r="GV51" i="84"/>
  <c r="GU51" i="84"/>
  <c r="GT51" i="84"/>
  <c r="GS51" i="84"/>
  <c r="GR51" i="84"/>
  <c r="GQ51" i="84"/>
  <c r="GP51" i="84"/>
  <c r="GO51" i="84"/>
  <c r="GM51" i="84"/>
  <c r="GL51" i="84"/>
  <c r="GK51" i="84"/>
  <c r="GF51" i="84"/>
  <c r="GE51" i="84"/>
  <c r="GD51" i="84"/>
  <c r="GC51" i="84"/>
  <c r="GB51" i="84"/>
  <c r="GA51" i="84"/>
  <c r="FZ51" i="84"/>
  <c r="FY51" i="84"/>
  <c r="FX51" i="84"/>
  <c r="FV51" i="84"/>
  <c r="FU51" i="84"/>
  <c r="FT51" i="84"/>
  <c r="FO51" i="84"/>
  <c r="FN51" i="84"/>
  <c r="FM51" i="84"/>
  <c r="FL51" i="84"/>
  <c r="FK51" i="84"/>
  <c r="FJ51" i="84"/>
  <c r="FI51" i="84"/>
  <c r="FH51" i="84"/>
  <c r="FG51" i="84"/>
  <c r="FE51" i="84"/>
  <c r="FD51" i="84"/>
  <c r="FC51" i="84"/>
  <c r="EX51" i="84"/>
  <c r="EG51" i="84"/>
  <c r="DP51" i="84"/>
  <c r="CY51" i="84"/>
  <c r="CO51" i="84"/>
  <c r="CN51" i="84"/>
  <c r="CM51" i="84"/>
  <c r="CH51" i="84"/>
  <c r="BX51" i="84"/>
  <c r="BW51" i="84"/>
  <c r="BV51" i="84"/>
  <c r="BQ51" i="84"/>
  <c r="AZ51" i="84"/>
  <c r="AE51" i="84"/>
  <c r="AD51" i="84"/>
  <c r="AC51" i="84"/>
  <c r="AB51" i="84"/>
  <c r="AF51" i="84" s="1"/>
  <c r="AA51" i="84"/>
  <c r="AH51" i="84" l="1"/>
  <c r="AG51" i="84"/>
  <c r="AG58" i="84"/>
  <c r="AH58" i="84"/>
  <c r="AH55" i="84"/>
  <c r="AG55" i="84"/>
  <c r="AF64" i="84"/>
  <c r="AG64" i="84" s="1"/>
  <c r="EX72" i="84" l="1"/>
  <c r="EG72" i="84"/>
  <c r="EX73" i="84"/>
  <c r="EG73" i="84"/>
  <c r="DP73" i="84"/>
  <c r="CY73" i="84"/>
  <c r="DP72" i="84"/>
  <c r="CY72" i="84"/>
  <c r="CH73" i="84"/>
  <c r="CH72" i="84"/>
  <c r="AZ74" i="84"/>
  <c r="AZ73" i="84"/>
  <c r="BQ73" i="84"/>
  <c r="AI73" i="84"/>
  <c r="EX22" i="84"/>
  <c r="EX23" i="84"/>
  <c r="EX24" i="84"/>
  <c r="EX25" i="84"/>
  <c r="EX26" i="84"/>
  <c r="EX27" i="84"/>
  <c r="EX28" i="84"/>
  <c r="EX29" i="84"/>
  <c r="EX30" i="84"/>
  <c r="EX31" i="84"/>
  <c r="EX34" i="84"/>
  <c r="EX35" i="84"/>
  <c r="EX36" i="84"/>
  <c r="EX40" i="84"/>
  <c r="EX41" i="84"/>
  <c r="EX42" i="84"/>
  <c r="EX43" i="84"/>
  <c r="EX44" i="84"/>
  <c r="EX45" i="84"/>
  <c r="EX46" i="84"/>
  <c r="EX47" i="84"/>
  <c r="EX48" i="84"/>
  <c r="EX49" i="84"/>
  <c r="EX50" i="84"/>
  <c r="EX21" i="84"/>
  <c r="EG22" i="84"/>
  <c r="EG23" i="84"/>
  <c r="EG24" i="84"/>
  <c r="EG25" i="84"/>
  <c r="EG26" i="84"/>
  <c r="EG27" i="84"/>
  <c r="EG28" i="84"/>
  <c r="EG29" i="84"/>
  <c r="EG30" i="84"/>
  <c r="EG34" i="84"/>
  <c r="EG35" i="84"/>
  <c r="EG36" i="84"/>
  <c r="EG40" i="84"/>
  <c r="EG41" i="84"/>
  <c r="EG42" i="84"/>
  <c r="EG43" i="84"/>
  <c r="EG44" i="84"/>
  <c r="EG45" i="84"/>
  <c r="EG46" i="84"/>
  <c r="EG47" i="84"/>
  <c r="EG48" i="84"/>
  <c r="EG49" i="84"/>
  <c r="EG50" i="84"/>
  <c r="EG21" i="84"/>
  <c r="DP22" i="84"/>
  <c r="DP23" i="84"/>
  <c r="DP24" i="84"/>
  <c r="DP25" i="84"/>
  <c r="DP26" i="84"/>
  <c r="DP27" i="84"/>
  <c r="DP28" i="84"/>
  <c r="DP29" i="84"/>
  <c r="DP30" i="84"/>
  <c r="DP34" i="84"/>
  <c r="DP35" i="84"/>
  <c r="DP39" i="84"/>
  <c r="DP40" i="84"/>
  <c r="DP41" i="84"/>
  <c r="DP42" i="84"/>
  <c r="DP43" i="84"/>
  <c r="DP44" i="84"/>
  <c r="DP45" i="84"/>
  <c r="DP46" i="84"/>
  <c r="DP47" i="84"/>
  <c r="DP48" i="84"/>
  <c r="DP49" i="84"/>
  <c r="DP50" i="84"/>
  <c r="DP21" i="84"/>
  <c r="CY22" i="84"/>
  <c r="CY23" i="84"/>
  <c r="CY24" i="84"/>
  <c r="CY25" i="84"/>
  <c r="CY26" i="84"/>
  <c r="CY27" i="84"/>
  <c r="CY28" i="84"/>
  <c r="CY29" i="84"/>
  <c r="CY34" i="84"/>
  <c r="CY35" i="84"/>
  <c r="CY40" i="84"/>
  <c r="CY41" i="84"/>
  <c r="CY42" i="84"/>
  <c r="CY43" i="84"/>
  <c r="CY44" i="84"/>
  <c r="CY45" i="84"/>
  <c r="CY46" i="84"/>
  <c r="CY47" i="84"/>
  <c r="CY48" i="84"/>
  <c r="CY49" i="84"/>
  <c r="CY50" i="84"/>
  <c r="CY21" i="84"/>
  <c r="CH22" i="84"/>
  <c r="CH23" i="84"/>
  <c r="CH24" i="84"/>
  <c r="CH25" i="84"/>
  <c r="CH26" i="84"/>
  <c r="CH27" i="84"/>
  <c r="CH28" i="84"/>
  <c r="CH29" i="84"/>
  <c r="CH31" i="84"/>
  <c r="CH33" i="84"/>
  <c r="CH34" i="84"/>
  <c r="CH35" i="84"/>
  <c r="CH39" i="84"/>
  <c r="CH40" i="84"/>
  <c r="CH41" i="84"/>
  <c r="CH42" i="84"/>
  <c r="CH43" i="84"/>
  <c r="CH44" i="84"/>
  <c r="CH45" i="84"/>
  <c r="CH46" i="84"/>
  <c r="CH47" i="84"/>
  <c r="CH48" i="84"/>
  <c r="CH49" i="84"/>
  <c r="CH50" i="84"/>
  <c r="CH21" i="84"/>
  <c r="BQ26" i="84"/>
  <c r="BQ27" i="84"/>
  <c r="BQ28" i="84"/>
  <c r="BQ29" i="84"/>
  <c r="BQ30" i="84"/>
  <c r="BQ31" i="84"/>
  <c r="BQ37" i="84"/>
  <c r="BQ39" i="84"/>
  <c r="BQ40" i="84"/>
  <c r="BQ41" i="84"/>
  <c r="BQ42" i="84"/>
  <c r="BQ43" i="84"/>
  <c r="BQ44" i="84"/>
  <c r="BQ45" i="84"/>
  <c r="BQ46" i="84"/>
  <c r="BQ47" i="84"/>
  <c r="BQ48" i="84"/>
  <c r="BQ49" i="84"/>
  <c r="BQ50" i="84"/>
  <c r="BQ22" i="84"/>
  <c r="BQ23" i="84"/>
  <c r="BQ24" i="84"/>
  <c r="BQ25" i="84"/>
  <c r="BQ21" i="84"/>
  <c r="AZ26" i="84"/>
  <c r="AZ27" i="84"/>
  <c r="AZ28" i="84"/>
  <c r="AZ30" i="84"/>
  <c r="AZ33" i="84"/>
  <c r="AZ37" i="84"/>
  <c r="AZ38" i="84"/>
  <c r="AZ39" i="84"/>
  <c r="AZ40" i="84"/>
  <c r="AZ41" i="84"/>
  <c r="AZ42" i="84"/>
  <c r="AZ43" i="84"/>
  <c r="AZ44" i="84"/>
  <c r="AZ45" i="84"/>
  <c r="AZ46" i="84"/>
  <c r="AZ47" i="84"/>
  <c r="AZ48" i="84"/>
  <c r="AZ49" i="84"/>
  <c r="AZ50" i="84"/>
  <c r="AZ24" i="84"/>
  <c r="AZ25" i="84"/>
  <c r="AZ21" i="84"/>
  <c r="AI31" i="84" l="1"/>
  <c r="AI33" i="84"/>
  <c r="AI37" i="84"/>
  <c r="AI38" i="84"/>
  <c r="AI39" i="84"/>
  <c r="AI40" i="84"/>
  <c r="AI41" i="84"/>
  <c r="AI42" i="84"/>
  <c r="AI43" i="84"/>
  <c r="AI24" i="84"/>
  <c r="AI25" i="84"/>
  <c r="AI21" i="84"/>
  <c r="FE43" i="84"/>
  <c r="FD43" i="84"/>
  <c r="FC43" i="84"/>
  <c r="FE42" i="84"/>
  <c r="FD42" i="84"/>
  <c r="FC42" i="84"/>
  <c r="FE41" i="84"/>
  <c r="FD41" i="84"/>
  <c r="FC41" i="84"/>
  <c r="FE40" i="84"/>
  <c r="FD40" i="84"/>
  <c r="FC40" i="84"/>
  <c r="FE39" i="84"/>
  <c r="FD39" i="84"/>
  <c r="FC39" i="84"/>
  <c r="FE38" i="84"/>
  <c r="FD38" i="84"/>
  <c r="FC38" i="84"/>
  <c r="FE37" i="84"/>
  <c r="FD37" i="84"/>
  <c r="FC37" i="84"/>
  <c r="FE36" i="84"/>
  <c r="FD36" i="84"/>
  <c r="FC36" i="84"/>
  <c r="FE35" i="84"/>
  <c r="FD35" i="84"/>
  <c r="FC35" i="84"/>
  <c r="FE34" i="84"/>
  <c r="FD34" i="84"/>
  <c r="FC34" i="84"/>
  <c r="FE33" i="84"/>
  <c r="FD33" i="84"/>
  <c r="FC33" i="84"/>
  <c r="FE32" i="84"/>
  <c r="FD32" i="84"/>
  <c r="FC32" i="84"/>
  <c r="FE31" i="84"/>
  <c r="FD31" i="84"/>
  <c r="FC31" i="84"/>
  <c r="FE30" i="84"/>
  <c r="FD30" i="84"/>
  <c r="FC30" i="84"/>
  <c r="FE29" i="84"/>
  <c r="FD29" i="84"/>
  <c r="FC29" i="84"/>
  <c r="FE28" i="84"/>
  <c r="FD28" i="84"/>
  <c r="FC28" i="84"/>
  <c r="FC21" i="84"/>
  <c r="FD21" i="84"/>
  <c r="FE21" i="84"/>
  <c r="FC22" i="84"/>
  <c r="FD22" i="84"/>
  <c r="FE22" i="84"/>
  <c r="FC23" i="84"/>
  <c r="FD23" i="84"/>
  <c r="FE23" i="84"/>
  <c r="FC24" i="84"/>
  <c r="FD24" i="84"/>
  <c r="FE24" i="84"/>
  <c r="FC25" i="84"/>
  <c r="FD25" i="84"/>
  <c r="FE25" i="84"/>
  <c r="DF43" i="84"/>
  <c r="DE43" i="84"/>
  <c r="DD43" i="84"/>
  <c r="DF42" i="84"/>
  <c r="DE42" i="84"/>
  <c r="DD42" i="84"/>
  <c r="DF41" i="84"/>
  <c r="DE41" i="84"/>
  <c r="DD41" i="84"/>
  <c r="DF40" i="84"/>
  <c r="DE40" i="84"/>
  <c r="DD40" i="84"/>
  <c r="DF39" i="84"/>
  <c r="DE39" i="84"/>
  <c r="DD39" i="84"/>
  <c r="DF38" i="84"/>
  <c r="DE38" i="84"/>
  <c r="DD38" i="84"/>
  <c r="DF37" i="84"/>
  <c r="DE37" i="84"/>
  <c r="DD37" i="84"/>
  <c r="DF36" i="84"/>
  <c r="DE36" i="84"/>
  <c r="DD36" i="84"/>
  <c r="DF35" i="84"/>
  <c r="DE35" i="84"/>
  <c r="DD35" i="84"/>
  <c r="DF34" i="84"/>
  <c r="DE34" i="84"/>
  <c r="DD34" i="84"/>
  <c r="DF33" i="84"/>
  <c r="DE33" i="84"/>
  <c r="DD33" i="84"/>
  <c r="DF32" i="84"/>
  <c r="DE32" i="84"/>
  <c r="DD32" i="84"/>
  <c r="DF31" i="84"/>
  <c r="DE31" i="84"/>
  <c r="DD31" i="84"/>
  <c r="DF30" i="84"/>
  <c r="DE30" i="84"/>
  <c r="DD30" i="84"/>
  <c r="DF29" i="84"/>
  <c r="DE29" i="84"/>
  <c r="DD29" i="84"/>
  <c r="DF28" i="84"/>
  <c r="DE28" i="84"/>
  <c r="DD28" i="84"/>
  <c r="DF25" i="84"/>
  <c r="DE25" i="84"/>
  <c r="DD25" i="84"/>
  <c r="DF24" i="84"/>
  <c r="DE24" i="84"/>
  <c r="DD24" i="84"/>
  <c r="DF23" i="84"/>
  <c r="DE23" i="84"/>
  <c r="DD23" i="84"/>
  <c r="DF22" i="84"/>
  <c r="DE22" i="84"/>
  <c r="DD22" i="84"/>
  <c r="DF21" i="84"/>
  <c r="DE21" i="84"/>
  <c r="DD21" i="84"/>
  <c r="DW43" i="84"/>
  <c r="DV43" i="84"/>
  <c r="DU43" i="84"/>
  <c r="DW42" i="84"/>
  <c r="DV42" i="84"/>
  <c r="DU42" i="84"/>
  <c r="DW41" i="84"/>
  <c r="DV41" i="84"/>
  <c r="DU41" i="84"/>
  <c r="DW40" i="84"/>
  <c r="DV40" i="84"/>
  <c r="DU40" i="84"/>
  <c r="DW39" i="84"/>
  <c r="DV39" i="84"/>
  <c r="DU39" i="84"/>
  <c r="DW38" i="84"/>
  <c r="DV38" i="84"/>
  <c r="DU38" i="84"/>
  <c r="DW37" i="84"/>
  <c r="DV37" i="84"/>
  <c r="DU37" i="84"/>
  <c r="DW36" i="84"/>
  <c r="DV36" i="84"/>
  <c r="DU36" i="84"/>
  <c r="DW35" i="84"/>
  <c r="DV35" i="84"/>
  <c r="DU35" i="84"/>
  <c r="DW34" i="84"/>
  <c r="DV34" i="84"/>
  <c r="DU34" i="84"/>
  <c r="DW33" i="84"/>
  <c r="DV33" i="84"/>
  <c r="DU33" i="84"/>
  <c r="DW32" i="84"/>
  <c r="DV32" i="84"/>
  <c r="DU32" i="84"/>
  <c r="DW31" i="84"/>
  <c r="DV31" i="84"/>
  <c r="DU31" i="84"/>
  <c r="DW30" i="84"/>
  <c r="DV30" i="84"/>
  <c r="DU30" i="84"/>
  <c r="DW29" i="84"/>
  <c r="DV29" i="84"/>
  <c r="DU29" i="84"/>
  <c r="DW28" i="84"/>
  <c r="DV28" i="84"/>
  <c r="DU28" i="84"/>
  <c r="CO43" i="84"/>
  <c r="CN43" i="84"/>
  <c r="CM43" i="84"/>
  <c r="CO42" i="84"/>
  <c r="CN42" i="84"/>
  <c r="CM42" i="84"/>
  <c r="CO41" i="84"/>
  <c r="CN41" i="84"/>
  <c r="CM41" i="84"/>
  <c r="CO40" i="84"/>
  <c r="CN40" i="84"/>
  <c r="CM40" i="84"/>
  <c r="CO39" i="84"/>
  <c r="CN39" i="84"/>
  <c r="CM39" i="84"/>
  <c r="CO38" i="84"/>
  <c r="CN38" i="84"/>
  <c r="CM38" i="84"/>
  <c r="CO37" i="84"/>
  <c r="CN37" i="84"/>
  <c r="CM37" i="84"/>
  <c r="CO36" i="84"/>
  <c r="CN36" i="84"/>
  <c r="CM36" i="84"/>
  <c r="CO35" i="84"/>
  <c r="CN35" i="84"/>
  <c r="CM35" i="84"/>
  <c r="CO34" i="84"/>
  <c r="CN34" i="84"/>
  <c r="CM34" i="84"/>
  <c r="CO33" i="84"/>
  <c r="CN33" i="84"/>
  <c r="CM33" i="84"/>
  <c r="CO32" i="84"/>
  <c r="CN32" i="84"/>
  <c r="CM32" i="84"/>
  <c r="CO31" i="84"/>
  <c r="CN31" i="84"/>
  <c r="CM31" i="84"/>
  <c r="CO30" i="84"/>
  <c r="CN30" i="84"/>
  <c r="CM30" i="84"/>
  <c r="CO29" i="84"/>
  <c r="CN29" i="84"/>
  <c r="CM29" i="84"/>
  <c r="CO28" i="84"/>
  <c r="CN28" i="84"/>
  <c r="CM28" i="84"/>
  <c r="AE39" i="84"/>
  <c r="FL37" i="84"/>
  <c r="GC37" i="84"/>
  <c r="GT37" i="84"/>
  <c r="HK37" i="84"/>
  <c r="IB37" i="84"/>
  <c r="AA46" i="84"/>
  <c r="AA47" i="84" s="1"/>
  <c r="EN43" i="84"/>
  <c r="EM43" i="84"/>
  <c r="EL43" i="84"/>
  <c r="EN42" i="84"/>
  <c r="EM42" i="84"/>
  <c r="EL42" i="84"/>
  <c r="EN41" i="84"/>
  <c r="EM41" i="84"/>
  <c r="EL41" i="84"/>
  <c r="EN40" i="84"/>
  <c r="EM40" i="84"/>
  <c r="EL40" i="84"/>
  <c r="EN39" i="84"/>
  <c r="EM39" i="84"/>
  <c r="EL39" i="84"/>
  <c r="EN38" i="84"/>
  <c r="EM38" i="84"/>
  <c r="EL38" i="84"/>
  <c r="EN37" i="84"/>
  <c r="EM37" i="84"/>
  <c r="EL37" i="84"/>
  <c r="EN36" i="84"/>
  <c r="EM36" i="84"/>
  <c r="EL36" i="84"/>
  <c r="EN35" i="84"/>
  <c r="EM35" i="84"/>
  <c r="EL35" i="84"/>
  <c r="EN34" i="84"/>
  <c r="EM34" i="84"/>
  <c r="EL34" i="84"/>
  <c r="EN33" i="84"/>
  <c r="EM33" i="84"/>
  <c r="EL33" i="84"/>
  <c r="EN32" i="84"/>
  <c r="EM32" i="84"/>
  <c r="EL32" i="84"/>
  <c r="EN31" i="84"/>
  <c r="EM31" i="84"/>
  <c r="EL31" i="84"/>
  <c r="EN30" i="84"/>
  <c r="EM30" i="84"/>
  <c r="EL30" i="84"/>
  <c r="EN29" i="84"/>
  <c r="EM29" i="84"/>
  <c r="EL29" i="84"/>
  <c r="EN28" i="84"/>
  <c r="EM28" i="84"/>
  <c r="EL28" i="84"/>
  <c r="BX43" i="84"/>
  <c r="BW43" i="84"/>
  <c r="BV43" i="84"/>
  <c r="BX42" i="84"/>
  <c r="BW42" i="84"/>
  <c r="BV42" i="84"/>
  <c r="BX41" i="84"/>
  <c r="BW41" i="84"/>
  <c r="BV41" i="84"/>
  <c r="BX40" i="84"/>
  <c r="BW40" i="84"/>
  <c r="BV40" i="84"/>
  <c r="BX39" i="84"/>
  <c r="BW39" i="84"/>
  <c r="BV39" i="84"/>
  <c r="BX38" i="84"/>
  <c r="BW38" i="84"/>
  <c r="BV38" i="84"/>
  <c r="BX37" i="84"/>
  <c r="BW37" i="84"/>
  <c r="BV37" i="84"/>
  <c r="BX36" i="84"/>
  <c r="BW36" i="84"/>
  <c r="BV36" i="84"/>
  <c r="BX35" i="84"/>
  <c r="BW35" i="84"/>
  <c r="BV35" i="84"/>
  <c r="BX34" i="84"/>
  <c r="BW34" i="84"/>
  <c r="BV34" i="84"/>
  <c r="BX33" i="84"/>
  <c r="BW33" i="84"/>
  <c r="BV33" i="84"/>
  <c r="BX32" i="84"/>
  <c r="BW32" i="84"/>
  <c r="BV32" i="84"/>
  <c r="BX31" i="84"/>
  <c r="BW31" i="84"/>
  <c r="BV31" i="84"/>
  <c r="BX30" i="84"/>
  <c r="BW30" i="84"/>
  <c r="BV30" i="84"/>
  <c r="BX29" i="84"/>
  <c r="BW29" i="84"/>
  <c r="BV29" i="84"/>
  <c r="BX28" i="84"/>
  <c r="BW28" i="84"/>
  <c r="BV28" i="84"/>
  <c r="AA43" i="84"/>
  <c r="AF43" i="84" s="1"/>
  <c r="AG43" i="84" s="1"/>
  <c r="AA42" i="84"/>
  <c r="AF42" i="84" s="1"/>
  <c r="AA41" i="84"/>
  <c r="AF41" i="84" s="1"/>
  <c r="AG41" i="84" s="1"/>
  <c r="AA40" i="84"/>
  <c r="AF40" i="84" s="1"/>
  <c r="AA39" i="84"/>
  <c r="AA38" i="84"/>
  <c r="AA37" i="84"/>
  <c r="AE35" i="84"/>
  <c r="BG39" i="84"/>
  <c r="BF39" i="84"/>
  <c r="BE39" i="84"/>
  <c r="BG38" i="84"/>
  <c r="BF38" i="84"/>
  <c r="BE38" i="84"/>
  <c r="BG37" i="84"/>
  <c r="BF37" i="84"/>
  <c r="BE37" i="84"/>
  <c r="BG36" i="84"/>
  <c r="BF36" i="84"/>
  <c r="BE36" i="84"/>
  <c r="BG35" i="84"/>
  <c r="BF35" i="84"/>
  <c r="BE35" i="84"/>
  <c r="BG34" i="84"/>
  <c r="BF34" i="84"/>
  <c r="BE34" i="84"/>
  <c r="BG33" i="84"/>
  <c r="BF33" i="84"/>
  <c r="BE33" i="84"/>
  <c r="BG32" i="84"/>
  <c r="BF32" i="84"/>
  <c r="BE32" i="84"/>
  <c r="BG31" i="84"/>
  <c r="BF31" i="84"/>
  <c r="BE31" i="84"/>
  <c r="BG30" i="84"/>
  <c r="BF30" i="84"/>
  <c r="BE30" i="84"/>
  <c r="BG29" i="84"/>
  <c r="BF29" i="84"/>
  <c r="BE29" i="84"/>
  <c r="BG28" i="84"/>
  <c r="BF28" i="84"/>
  <c r="BE28" i="84"/>
  <c r="AP31" i="84"/>
  <c r="AO31" i="84"/>
  <c r="AN31" i="84"/>
  <c r="AP30" i="84"/>
  <c r="AO30" i="84"/>
  <c r="AN30" i="84"/>
  <c r="AP29" i="84"/>
  <c r="AO29" i="84"/>
  <c r="AN29" i="84"/>
  <c r="AP28" i="84"/>
  <c r="AO28" i="84"/>
  <c r="AN28" i="84"/>
  <c r="AE31" i="84"/>
  <c r="AE30" i="84"/>
  <c r="AE28" i="84"/>
  <c r="AC28" i="84"/>
  <c r="AA32" i="84"/>
  <c r="AA30" i="84"/>
  <c r="AA29" i="84"/>
  <c r="AE22" i="84"/>
  <c r="AE23" i="84"/>
  <c r="AE24" i="84"/>
  <c r="AE25" i="84"/>
  <c r="AD22" i="84"/>
  <c r="AD23" i="84"/>
  <c r="AD24" i="84"/>
  <c r="AD25" i="84"/>
  <c r="AC22" i="84"/>
  <c r="AC23" i="84"/>
  <c r="AC24" i="84"/>
  <c r="AC25" i="84"/>
  <c r="AC21" i="84"/>
  <c r="AD21" i="84"/>
  <c r="AE21" i="84"/>
  <c r="CM22" i="84"/>
  <c r="CN22" i="84"/>
  <c r="CO22" i="84"/>
  <c r="CM23" i="84"/>
  <c r="CN23" i="84"/>
  <c r="CO23" i="84"/>
  <c r="CM24" i="84"/>
  <c r="CN24" i="84"/>
  <c r="CO24" i="84"/>
  <c r="CM25" i="84"/>
  <c r="CN25" i="84"/>
  <c r="CO25" i="84"/>
  <c r="CN21" i="84"/>
  <c r="CO21" i="84"/>
  <c r="CM21" i="84"/>
  <c r="BV22" i="84"/>
  <c r="BW22" i="84"/>
  <c r="BX22" i="84"/>
  <c r="BV23" i="84"/>
  <c r="BW23" i="84"/>
  <c r="BX23" i="84"/>
  <c r="BV24" i="84"/>
  <c r="BW24" i="84"/>
  <c r="BX24" i="84"/>
  <c r="BV25" i="84"/>
  <c r="BW25" i="84"/>
  <c r="BX25" i="84"/>
  <c r="BW21" i="84"/>
  <c r="BX21" i="84"/>
  <c r="BV21" i="84"/>
  <c r="BE22" i="84"/>
  <c r="BF22" i="84"/>
  <c r="BG22" i="84"/>
  <c r="BE23" i="84"/>
  <c r="BF23" i="84"/>
  <c r="BG23" i="84"/>
  <c r="BE24" i="84"/>
  <c r="BF24" i="84"/>
  <c r="BG24" i="84"/>
  <c r="BE25" i="84"/>
  <c r="BF25" i="84"/>
  <c r="BG25" i="84"/>
  <c r="BF21" i="84"/>
  <c r="BG21" i="84"/>
  <c r="BE21" i="84"/>
  <c r="AO22" i="84"/>
  <c r="AP22" i="84"/>
  <c r="AO23" i="84"/>
  <c r="AP23" i="84"/>
  <c r="AO24" i="84"/>
  <c r="AP24" i="84"/>
  <c r="AO25" i="84"/>
  <c r="AP25" i="84"/>
  <c r="AP21" i="84"/>
  <c r="AN22" i="84"/>
  <c r="AN23" i="84"/>
  <c r="AN24" i="84"/>
  <c r="AN25" i="84"/>
  <c r="AN21" i="84"/>
  <c r="AO21" i="84"/>
  <c r="AA25" i="84"/>
  <c r="AA24" i="84"/>
  <c r="AA23" i="84"/>
  <c r="AA22" i="84"/>
  <c r="AA21" i="84"/>
  <c r="FG29" i="84"/>
  <c r="FH29" i="84"/>
  <c r="FI29" i="84"/>
  <c r="FJ29" i="84"/>
  <c r="FK29" i="84"/>
  <c r="FL29" i="84"/>
  <c r="FM29" i="84"/>
  <c r="FN29" i="84"/>
  <c r="FO29" i="84"/>
  <c r="FT29" i="84"/>
  <c r="FU29" i="84"/>
  <c r="FV29" i="84"/>
  <c r="FX29" i="84"/>
  <c r="FY29" i="84"/>
  <c r="FZ29" i="84"/>
  <c r="GA29" i="84"/>
  <c r="GB29" i="84"/>
  <c r="GC29" i="84"/>
  <c r="GD29" i="84"/>
  <c r="GE29" i="84"/>
  <c r="GF29" i="84"/>
  <c r="GK29" i="84"/>
  <c r="GL29" i="84"/>
  <c r="GM29" i="84"/>
  <c r="GO29" i="84"/>
  <c r="GP29" i="84"/>
  <c r="GQ29" i="84"/>
  <c r="GR29" i="84"/>
  <c r="GS29" i="84"/>
  <c r="GT29" i="84"/>
  <c r="GU29" i="84"/>
  <c r="GV29" i="84"/>
  <c r="GW29" i="84"/>
  <c r="HB29" i="84"/>
  <c r="HC29" i="84"/>
  <c r="HD29" i="84"/>
  <c r="HF29" i="84"/>
  <c r="HG29" i="84"/>
  <c r="HH29" i="84"/>
  <c r="HI29" i="84"/>
  <c r="HJ29" i="84"/>
  <c r="HK29" i="84"/>
  <c r="HL29" i="84"/>
  <c r="HM29" i="84"/>
  <c r="HN29" i="84"/>
  <c r="HS29" i="84"/>
  <c r="HT29" i="84"/>
  <c r="HU29" i="84"/>
  <c r="HW29" i="84"/>
  <c r="HX29" i="84"/>
  <c r="HY29" i="84"/>
  <c r="HZ29" i="84"/>
  <c r="IA29" i="84"/>
  <c r="IB29" i="84"/>
  <c r="IC29" i="84"/>
  <c r="ID29" i="84"/>
  <c r="FG30" i="84"/>
  <c r="FH30" i="84"/>
  <c r="FI30" i="84"/>
  <c r="FJ30" i="84"/>
  <c r="FK30" i="84"/>
  <c r="FL30" i="84"/>
  <c r="FM30" i="84"/>
  <c r="FN30" i="84"/>
  <c r="FO30" i="84"/>
  <c r="FT30" i="84"/>
  <c r="FU30" i="84"/>
  <c r="FV30" i="84"/>
  <c r="FX30" i="84"/>
  <c r="FY30" i="84"/>
  <c r="FZ30" i="84"/>
  <c r="GA30" i="84"/>
  <c r="GB30" i="84"/>
  <c r="GC30" i="84"/>
  <c r="GD30" i="84"/>
  <c r="GE30" i="84"/>
  <c r="GF30" i="84"/>
  <c r="GK30" i="84"/>
  <c r="GL30" i="84"/>
  <c r="GM30" i="84"/>
  <c r="GO30" i="84"/>
  <c r="GP30" i="84"/>
  <c r="GQ30" i="84"/>
  <c r="GR30" i="84"/>
  <c r="GS30" i="84"/>
  <c r="GT30" i="84"/>
  <c r="GU30" i="84"/>
  <c r="GV30" i="84"/>
  <c r="GW30" i="84"/>
  <c r="HB30" i="84"/>
  <c r="HC30" i="84"/>
  <c r="HD30" i="84"/>
  <c r="HF30" i="84"/>
  <c r="HG30" i="84"/>
  <c r="HH30" i="84"/>
  <c r="HI30" i="84"/>
  <c r="HJ30" i="84"/>
  <c r="HK30" i="84"/>
  <c r="HL30" i="84"/>
  <c r="HM30" i="84"/>
  <c r="HN30" i="84"/>
  <c r="HS30" i="84"/>
  <c r="HT30" i="84"/>
  <c r="HU30" i="84"/>
  <c r="HW30" i="84"/>
  <c r="HX30" i="84"/>
  <c r="HY30" i="84"/>
  <c r="HZ30" i="84"/>
  <c r="IA30" i="84"/>
  <c r="IB30" i="84"/>
  <c r="IC30" i="84"/>
  <c r="ID30" i="84"/>
  <c r="FG31" i="84"/>
  <c r="FH31" i="84"/>
  <c r="FI31" i="84"/>
  <c r="FJ31" i="84"/>
  <c r="FK31" i="84"/>
  <c r="FL31" i="84"/>
  <c r="FM31" i="84"/>
  <c r="FN31" i="84"/>
  <c r="FO31" i="84"/>
  <c r="FT31" i="84"/>
  <c r="FU31" i="84"/>
  <c r="FV31" i="84"/>
  <c r="FX31" i="84"/>
  <c r="FY31" i="84"/>
  <c r="FZ31" i="84"/>
  <c r="GA31" i="84"/>
  <c r="GB31" i="84"/>
  <c r="GC31" i="84"/>
  <c r="GD31" i="84"/>
  <c r="GE31" i="84"/>
  <c r="GF31" i="84"/>
  <c r="GK31" i="84"/>
  <c r="GL31" i="84"/>
  <c r="GM31" i="84"/>
  <c r="GO31" i="84"/>
  <c r="GP31" i="84"/>
  <c r="GQ31" i="84"/>
  <c r="GR31" i="84"/>
  <c r="GS31" i="84"/>
  <c r="GT31" i="84"/>
  <c r="GU31" i="84"/>
  <c r="GV31" i="84"/>
  <c r="GW31" i="84"/>
  <c r="HB31" i="84"/>
  <c r="HC31" i="84"/>
  <c r="HD31" i="84"/>
  <c r="HF31" i="84"/>
  <c r="HG31" i="84"/>
  <c r="HH31" i="84"/>
  <c r="HI31" i="84"/>
  <c r="HJ31" i="84"/>
  <c r="HK31" i="84"/>
  <c r="HL31" i="84"/>
  <c r="HM31" i="84"/>
  <c r="HN31" i="84"/>
  <c r="HS31" i="84"/>
  <c r="HT31" i="84"/>
  <c r="HU31" i="84"/>
  <c r="HW31" i="84"/>
  <c r="HX31" i="84"/>
  <c r="HY31" i="84"/>
  <c r="HZ31" i="84"/>
  <c r="IA31" i="84"/>
  <c r="IB31" i="84"/>
  <c r="IC31" i="84"/>
  <c r="ID31" i="84"/>
  <c r="FG32" i="84"/>
  <c r="FH32" i="84"/>
  <c r="FI32" i="84"/>
  <c r="FJ32" i="84"/>
  <c r="FK32" i="84"/>
  <c r="FL32" i="84"/>
  <c r="FM32" i="84"/>
  <c r="FN32" i="84"/>
  <c r="FO32" i="84"/>
  <c r="FT32" i="84"/>
  <c r="FU32" i="84"/>
  <c r="FV32" i="84"/>
  <c r="FX32" i="84"/>
  <c r="FY32" i="84"/>
  <c r="FZ32" i="84"/>
  <c r="GA32" i="84"/>
  <c r="GB32" i="84"/>
  <c r="GC32" i="84"/>
  <c r="GD32" i="84"/>
  <c r="GE32" i="84"/>
  <c r="GF32" i="84"/>
  <c r="GK32" i="84"/>
  <c r="GL32" i="84"/>
  <c r="GM32" i="84"/>
  <c r="GO32" i="84"/>
  <c r="GP32" i="84"/>
  <c r="GQ32" i="84"/>
  <c r="GR32" i="84"/>
  <c r="GS32" i="84"/>
  <c r="GT32" i="84"/>
  <c r="GU32" i="84"/>
  <c r="GV32" i="84"/>
  <c r="GW32" i="84"/>
  <c r="HB32" i="84"/>
  <c r="HC32" i="84"/>
  <c r="HD32" i="84"/>
  <c r="HF32" i="84"/>
  <c r="HG32" i="84"/>
  <c r="HH32" i="84"/>
  <c r="HI32" i="84"/>
  <c r="HJ32" i="84"/>
  <c r="HK32" i="84"/>
  <c r="HL32" i="84"/>
  <c r="HM32" i="84"/>
  <c r="HN32" i="84"/>
  <c r="HS32" i="84"/>
  <c r="HT32" i="84"/>
  <c r="HU32" i="84"/>
  <c r="HW32" i="84"/>
  <c r="HX32" i="84"/>
  <c r="HY32" i="84"/>
  <c r="HZ32" i="84"/>
  <c r="IA32" i="84"/>
  <c r="IB32" i="84"/>
  <c r="IC32" i="84"/>
  <c r="ID32" i="84"/>
  <c r="FG33" i="84"/>
  <c r="FH33" i="84"/>
  <c r="FI33" i="84"/>
  <c r="FJ33" i="84"/>
  <c r="FK33" i="84"/>
  <c r="FL33" i="84"/>
  <c r="FM33" i="84"/>
  <c r="FN33" i="84"/>
  <c r="FO33" i="84"/>
  <c r="FT33" i="84"/>
  <c r="FU33" i="84"/>
  <c r="FV33" i="84"/>
  <c r="FX33" i="84"/>
  <c r="FY33" i="84"/>
  <c r="FZ33" i="84"/>
  <c r="GA33" i="84"/>
  <c r="GB33" i="84"/>
  <c r="GC33" i="84"/>
  <c r="GD33" i="84"/>
  <c r="GE33" i="84"/>
  <c r="GF33" i="84"/>
  <c r="GK33" i="84"/>
  <c r="GL33" i="84"/>
  <c r="GM33" i="84"/>
  <c r="GO33" i="84"/>
  <c r="GP33" i="84"/>
  <c r="GQ33" i="84"/>
  <c r="GR33" i="84"/>
  <c r="GS33" i="84"/>
  <c r="GT33" i="84"/>
  <c r="GU33" i="84"/>
  <c r="GV33" i="84"/>
  <c r="GW33" i="84"/>
  <c r="HB33" i="84"/>
  <c r="HC33" i="84"/>
  <c r="HD33" i="84"/>
  <c r="HF33" i="84"/>
  <c r="HG33" i="84"/>
  <c r="HH33" i="84"/>
  <c r="HI33" i="84"/>
  <c r="HJ33" i="84"/>
  <c r="HK33" i="84"/>
  <c r="HL33" i="84"/>
  <c r="HM33" i="84"/>
  <c r="HN33" i="84"/>
  <c r="HS33" i="84"/>
  <c r="HT33" i="84"/>
  <c r="HU33" i="84"/>
  <c r="HW33" i="84"/>
  <c r="HX33" i="84"/>
  <c r="HY33" i="84"/>
  <c r="HZ33" i="84"/>
  <c r="IA33" i="84"/>
  <c r="IB33" i="84"/>
  <c r="IC33" i="84"/>
  <c r="ID33" i="84"/>
  <c r="FG34" i="84"/>
  <c r="FH34" i="84"/>
  <c r="FI34" i="84"/>
  <c r="FJ34" i="84"/>
  <c r="FK34" i="84"/>
  <c r="FL34" i="84"/>
  <c r="FM34" i="84"/>
  <c r="FN34" i="84"/>
  <c r="FO34" i="84"/>
  <c r="FT34" i="84"/>
  <c r="FU34" i="84"/>
  <c r="FV34" i="84"/>
  <c r="FX34" i="84"/>
  <c r="FY34" i="84"/>
  <c r="FZ34" i="84"/>
  <c r="GA34" i="84"/>
  <c r="GB34" i="84"/>
  <c r="GC34" i="84"/>
  <c r="GD34" i="84"/>
  <c r="GE34" i="84"/>
  <c r="GF34" i="84"/>
  <c r="GK34" i="84"/>
  <c r="GL34" i="84"/>
  <c r="GM34" i="84"/>
  <c r="GO34" i="84"/>
  <c r="GP34" i="84"/>
  <c r="GQ34" i="84"/>
  <c r="GR34" i="84"/>
  <c r="GS34" i="84"/>
  <c r="GT34" i="84"/>
  <c r="GU34" i="84"/>
  <c r="GV34" i="84"/>
  <c r="GW34" i="84"/>
  <c r="HB34" i="84"/>
  <c r="HC34" i="84"/>
  <c r="HD34" i="84"/>
  <c r="HF34" i="84"/>
  <c r="HG34" i="84"/>
  <c r="HH34" i="84"/>
  <c r="HI34" i="84"/>
  <c r="HJ34" i="84"/>
  <c r="HK34" i="84"/>
  <c r="HL34" i="84"/>
  <c r="HM34" i="84"/>
  <c r="HN34" i="84"/>
  <c r="HS34" i="84"/>
  <c r="HT34" i="84"/>
  <c r="HU34" i="84"/>
  <c r="HW34" i="84"/>
  <c r="HX34" i="84"/>
  <c r="HY34" i="84"/>
  <c r="HZ34" i="84"/>
  <c r="IA34" i="84"/>
  <c r="IB34" i="84"/>
  <c r="IC34" i="84"/>
  <c r="ID34" i="84"/>
  <c r="FG35" i="84"/>
  <c r="FH35" i="84"/>
  <c r="FI35" i="84"/>
  <c r="FJ35" i="84"/>
  <c r="FK35" i="84"/>
  <c r="FL35" i="84"/>
  <c r="FM35" i="84"/>
  <c r="FN35" i="84"/>
  <c r="FO35" i="84"/>
  <c r="FT35" i="84"/>
  <c r="FU35" i="84"/>
  <c r="FV35" i="84"/>
  <c r="FX35" i="84"/>
  <c r="FY35" i="84"/>
  <c r="FZ35" i="84"/>
  <c r="GA35" i="84"/>
  <c r="GB35" i="84"/>
  <c r="GC35" i="84"/>
  <c r="GD35" i="84"/>
  <c r="GE35" i="84"/>
  <c r="GF35" i="84"/>
  <c r="GK35" i="84"/>
  <c r="GL35" i="84"/>
  <c r="GM35" i="84"/>
  <c r="GO35" i="84"/>
  <c r="GP35" i="84"/>
  <c r="GQ35" i="84"/>
  <c r="GR35" i="84"/>
  <c r="GS35" i="84"/>
  <c r="GT35" i="84"/>
  <c r="GU35" i="84"/>
  <c r="GV35" i="84"/>
  <c r="GW35" i="84"/>
  <c r="HB35" i="84"/>
  <c r="HC35" i="84"/>
  <c r="HD35" i="84"/>
  <c r="HF35" i="84"/>
  <c r="HG35" i="84"/>
  <c r="HH35" i="84"/>
  <c r="HI35" i="84"/>
  <c r="HJ35" i="84"/>
  <c r="HK35" i="84"/>
  <c r="HL35" i="84"/>
  <c r="HM35" i="84"/>
  <c r="HN35" i="84"/>
  <c r="HS35" i="84"/>
  <c r="HT35" i="84"/>
  <c r="HU35" i="84"/>
  <c r="HW35" i="84"/>
  <c r="HX35" i="84"/>
  <c r="HY35" i="84"/>
  <c r="HZ35" i="84"/>
  <c r="IA35" i="84"/>
  <c r="IB35" i="84"/>
  <c r="IC35" i="84"/>
  <c r="ID35" i="84"/>
  <c r="FG36" i="84"/>
  <c r="FH36" i="84"/>
  <c r="FI36" i="84"/>
  <c r="FJ36" i="84"/>
  <c r="FK36" i="84"/>
  <c r="FL36" i="84"/>
  <c r="FM36" i="84"/>
  <c r="FN36" i="84"/>
  <c r="FO36" i="84"/>
  <c r="FT36" i="84"/>
  <c r="FU36" i="84"/>
  <c r="FV36" i="84"/>
  <c r="FX36" i="84"/>
  <c r="FY36" i="84"/>
  <c r="FZ36" i="84"/>
  <c r="GA36" i="84"/>
  <c r="GB36" i="84"/>
  <c r="GC36" i="84"/>
  <c r="GD36" i="84"/>
  <c r="GE36" i="84"/>
  <c r="GF36" i="84"/>
  <c r="GK36" i="84"/>
  <c r="GL36" i="84"/>
  <c r="GM36" i="84"/>
  <c r="GO36" i="84"/>
  <c r="GP36" i="84"/>
  <c r="GQ36" i="84"/>
  <c r="GR36" i="84"/>
  <c r="GS36" i="84"/>
  <c r="GT36" i="84"/>
  <c r="GU36" i="84"/>
  <c r="GV36" i="84"/>
  <c r="GW36" i="84"/>
  <c r="HB36" i="84"/>
  <c r="HC36" i="84"/>
  <c r="HD36" i="84"/>
  <c r="HF36" i="84"/>
  <c r="HG36" i="84"/>
  <c r="HH36" i="84"/>
  <c r="HI36" i="84"/>
  <c r="HJ36" i="84"/>
  <c r="HK36" i="84"/>
  <c r="HL36" i="84"/>
  <c r="HM36" i="84"/>
  <c r="HN36" i="84"/>
  <c r="HS36" i="84"/>
  <c r="HT36" i="84"/>
  <c r="HU36" i="84"/>
  <c r="HW36" i="84"/>
  <c r="HX36" i="84"/>
  <c r="HY36" i="84"/>
  <c r="HZ36" i="84"/>
  <c r="IA36" i="84"/>
  <c r="IB36" i="84"/>
  <c r="IC36" i="84"/>
  <c r="ID36" i="84"/>
  <c r="AJ75" i="84"/>
  <c r="AK75" i="84"/>
  <c r="AL75" i="84"/>
  <c r="AM75" i="84"/>
  <c r="AN75" i="84"/>
  <c r="AO75" i="84"/>
  <c r="AP75" i="84"/>
  <c r="AQ75" i="84"/>
  <c r="AR75" i="84"/>
  <c r="AS75" i="84"/>
  <c r="AT75" i="84"/>
  <c r="AU75" i="84"/>
  <c r="AV75" i="84"/>
  <c r="AW75" i="84"/>
  <c r="AX75" i="84"/>
  <c r="AY75" i="84"/>
  <c r="BA75" i="84"/>
  <c r="BB75" i="84"/>
  <c r="BC75" i="84"/>
  <c r="BD75" i="84"/>
  <c r="BE75" i="84"/>
  <c r="BF75" i="84"/>
  <c r="BG75" i="84"/>
  <c r="BH75" i="84"/>
  <c r="BI75" i="84"/>
  <c r="BJ75" i="84"/>
  <c r="BK75" i="84"/>
  <c r="BL75" i="84"/>
  <c r="BM75" i="84"/>
  <c r="BN75" i="84"/>
  <c r="BO75" i="84"/>
  <c r="BP75" i="84"/>
  <c r="BR75" i="84"/>
  <c r="BS75" i="84"/>
  <c r="BT75" i="84"/>
  <c r="BU75" i="84"/>
  <c r="BV75" i="84"/>
  <c r="BW75" i="84"/>
  <c r="BX75" i="84"/>
  <c r="BY75" i="84"/>
  <c r="BZ75" i="84"/>
  <c r="CA75" i="84"/>
  <c r="CB75" i="84"/>
  <c r="CC75" i="84"/>
  <c r="CD75" i="84"/>
  <c r="CE75" i="84"/>
  <c r="CF75" i="84"/>
  <c r="CG75" i="84"/>
  <c r="CH75" i="84"/>
  <c r="CI75" i="84"/>
  <c r="CJ75" i="84"/>
  <c r="CK75" i="84"/>
  <c r="CL75" i="84"/>
  <c r="CM75" i="84"/>
  <c r="CN75" i="84"/>
  <c r="CO75" i="84"/>
  <c r="CP75" i="84"/>
  <c r="CQ75" i="84"/>
  <c r="CR75" i="84"/>
  <c r="CS75" i="84"/>
  <c r="CT75" i="84"/>
  <c r="CU75" i="84"/>
  <c r="CV75" i="84"/>
  <c r="CW75" i="84"/>
  <c r="CX75" i="84"/>
  <c r="CY75" i="84"/>
  <c r="CZ75" i="84"/>
  <c r="DA75" i="84"/>
  <c r="DB75" i="84"/>
  <c r="DC75" i="84"/>
  <c r="DD75" i="84"/>
  <c r="DE75" i="84"/>
  <c r="DF75" i="84"/>
  <c r="DG75" i="84"/>
  <c r="DH75" i="84"/>
  <c r="DI75" i="84"/>
  <c r="DJ75" i="84"/>
  <c r="DK75" i="84"/>
  <c r="DL75" i="84"/>
  <c r="DM75" i="84"/>
  <c r="DN75" i="84"/>
  <c r="DO75" i="84"/>
  <c r="DP75" i="84"/>
  <c r="DQ75" i="84"/>
  <c r="DR75" i="84"/>
  <c r="DS75" i="84"/>
  <c r="DT75" i="84"/>
  <c r="DU75" i="84"/>
  <c r="DV75" i="84"/>
  <c r="DW75" i="84"/>
  <c r="DX75" i="84"/>
  <c r="DY75" i="84"/>
  <c r="DZ75" i="84"/>
  <c r="EA75" i="84"/>
  <c r="EB75" i="84"/>
  <c r="EC75" i="84"/>
  <c r="ED75" i="84"/>
  <c r="EE75" i="84"/>
  <c r="EF75" i="84"/>
  <c r="EG75" i="84"/>
  <c r="EH75" i="84"/>
  <c r="EI75" i="84"/>
  <c r="EJ75" i="84"/>
  <c r="EK75" i="84"/>
  <c r="EL75" i="84"/>
  <c r="EM75" i="84"/>
  <c r="EN75" i="84"/>
  <c r="EO75" i="84"/>
  <c r="EP75" i="84"/>
  <c r="EQ75" i="84"/>
  <c r="ER75" i="84"/>
  <c r="ES75" i="84"/>
  <c r="ET75" i="84"/>
  <c r="EU75" i="84"/>
  <c r="EV75" i="84"/>
  <c r="EW75" i="84"/>
  <c r="EY75" i="84"/>
  <c r="EZ75" i="84"/>
  <c r="FA75" i="84"/>
  <c r="FB75" i="84"/>
  <c r="FC75" i="84"/>
  <c r="FD75" i="84"/>
  <c r="FE75" i="84"/>
  <c r="FF75" i="84"/>
  <c r="FG75" i="84"/>
  <c r="FH75" i="84"/>
  <c r="FI75" i="84"/>
  <c r="FJ75" i="84"/>
  <c r="FK75" i="84"/>
  <c r="FL75" i="84"/>
  <c r="FM75" i="84"/>
  <c r="FN75" i="84"/>
  <c r="FP75" i="84"/>
  <c r="FQ75" i="84"/>
  <c r="FR75" i="84"/>
  <c r="FS75" i="84"/>
  <c r="FT75" i="84"/>
  <c r="FU75" i="84"/>
  <c r="FV75" i="84"/>
  <c r="FW75" i="84"/>
  <c r="FX75" i="84"/>
  <c r="FY75" i="84"/>
  <c r="FZ75" i="84"/>
  <c r="GA75" i="84"/>
  <c r="GB75" i="84"/>
  <c r="GC75" i="84"/>
  <c r="GD75" i="84"/>
  <c r="GE75" i="84"/>
  <c r="GG75" i="84"/>
  <c r="GH75" i="84"/>
  <c r="GI75" i="84"/>
  <c r="GJ75" i="84"/>
  <c r="GK75" i="84"/>
  <c r="GL75" i="84"/>
  <c r="GM75" i="84"/>
  <c r="GN75" i="84"/>
  <c r="GO75" i="84"/>
  <c r="GP75" i="84"/>
  <c r="GQ75" i="84"/>
  <c r="GR75" i="84"/>
  <c r="GS75" i="84"/>
  <c r="GT75" i="84"/>
  <c r="GU75" i="84"/>
  <c r="GV75" i="84"/>
  <c r="GX75" i="84"/>
  <c r="GY75" i="84"/>
  <c r="GZ75" i="84"/>
  <c r="HA75" i="84"/>
  <c r="HB75" i="84"/>
  <c r="HC75" i="84"/>
  <c r="HD75" i="84"/>
  <c r="HE75" i="84"/>
  <c r="HF75" i="84"/>
  <c r="HG75" i="84"/>
  <c r="HH75" i="84"/>
  <c r="HI75" i="84"/>
  <c r="HJ75" i="84"/>
  <c r="HK75" i="84"/>
  <c r="HL75" i="84"/>
  <c r="HM75" i="84"/>
  <c r="AF46" i="84"/>
  <c r="AG46" i="84" s="1"/>
  <c r="DB71" i="84"/>
  <c r="HN72" i="84"/>
  <c r="HN73" i="84"/>
  <c r="HN74" i="84"/>
  <c r="GW72" i="84"/>
  <c r="GW73" i="84"/>
  <c r="GW74" i="84"/>
  <c r="GF72" i="84"/>
  <c r="GF73" i="84"/>
  <c r="GF74" i="84"/>
  <c r="FO72" i="84"/>
  <c r="FO73" i="84"/>
  <c r="FO74" i="84"/>
  <c r="EX74" i="84"/>
  <c r="EX75" i="84" s="1"/>
  <c r="EG74" i="84"/>
  <c r="DP74" i="84"/>
  <c r="CY74" i="84"/>
  <c r="CH74" i="84"/>
  <c r="BQ72" i="84"/>
  <c r="BQ75" i="84" s="1"/>
  <c r="BQ74" i="84"/>
  <c r="AZ72" i="84"/>
  <c r="AZ75" i="84" s="1"/>
  <c r="AI72" i="84"/>
  <c r="AI75" i="84" s="1"/>
  <c r="AI74" i="84"/>
  <c r="ID28" i="84"/>
  <c r="IC28" i="84"/>
  <c r="IB28" i="84"/>
  <c r="IA28" i="84"/>
  <c r="HZ28" i="84"/>
  <c r="HY28" i="84"/>
  <c r="HX28" i="84"/>
  <c r="HW28" i="84"/>
  <c r="HU28" i="84"/>
  <c r="HT28" i="84"/>
  <c r="HS28" i="84"/>
  <c r="HN28" i="84"/>
  <c r="HM28" i="84"/>
  <c r="HL28" i="84"/>
  <c r="HK28" i="84"/>
  <c r="HJ28" i="84"/>
  <c r="HI28" i="84"/>
  <c r="HH28" i="84"/>
  <c r="HG28" i="84"/>
  <c r="HF28" i="84"/>
  <c r="HD28" i="84"/>
  <c r="HC28" i="84"/>
  <c r="HB28" i="84"/>
  <c r="GW28" i="84"/>
  <c r="GV28" i="84"/>
  <c r="GU28" i="84"/>
  <c r="GT28" i="84"/>
  <c r="GS28" i="84"/>
  <c r="GR28" i="84"/>
  <c r="GQ28" i="84"/>
  <c r="GP28" i="84"/>
  <c r="GO28" i="84"/>
  <c r="GM28" i="84"/>
  <c r="GL28" i="84"/>
  <c r="GK28" i="84"/>
  <c r="GF28" i="84"/>
  <c r="GE28" i="84"/>
  <c r="GD28" i="84"/>
  <c r="GC28" i="84"/>
  <c r="GB28" i="84"/>
  <c r="GA28" i="84"/>
  <c r="FZ28" i="84"/>
  <c r="FY28" i="84"/>
  <c r="FX28" i="84"/>
  <c r="FV28" i="84"/>
  <c r="FU28" i="84"/>
  <c r="FT28" i="84"/>
  <c r="FO28" i="84"/>
  <c r="FN28" i="84"/>
  <c r="FM28" i="84"/>
  <c r="FL28" i="84"/>
  <c r="FK28" i="84"/>
  <c r="FJ28" i="84"/>
  <c r="FI28" i="84"/>
  <c r="FH28" i="84"/>
  <c r="FG28" i="84"/>
  <c r="ID25" i="84"/>
  <c r="IC25" i="84"/>
  <c r="IB25" i="84"/>
  <c r="IA25" i="84"/>
  <c r="HZ25" i="84"/>
  <c r="HY25" i="84"/>
  <c r="HX25" i="84"/>
  <c r="HW25" i="84"/>
  <c r="HU25" i="84"/>
  <c r="HT25" i="84"/>
  <c r="HS25" i="84"/>
  <c r="HN25" i="84"/>
  <c r="HM25" i="84"/>
  <c r="HL25" i="84"/>
  <c r="HK25" i="84"/>
  <c r="HJ25" i="84"/>
  <c r="HI25" i="84"/>
  <c r="HH25" i="84"/>
  <c r="HG25" i="84"/>
  <c r="HF25" i="84"/>
  <c r="HD25" i="84"/>
  <c r="HC25" i="84"/>
  <c r="HB25" i="84"/>
  <c r="GW25" i="84"/>
  <c r="GV25" i="84"/>
  <c r="GU25" i="84"/>
  <c r="GT25" i="84"/>
  <c r="GS25" i="84"/>
  <c r="GR25" i="84"/>
  <c r="GQ25" i="84"/>
  <c r="GP25" i="84"/>
  <c r="GO25" i="84"/>
  <c r="GM25" i="84"/>
  <c r="GL25" i="84"/>
  <c r="GK25" i="84"/>
  <c r="GF25" i="84"/>
  <c r="GE25" i="84"/>
  <c r="GD25" i="84"/>
  <c r="GC25" i="84"/>
  <c r="GB25" i="84"/>
  <c r="GA25" i="84"/>
  <c r="FZ25" i="84"/>
  <c r="FY25" i="84"/>
  <c r="FX25" i="84"/>
  <c r="FV25" i="84"/>
  <c r="FU25" i="84"/>
  <c r="FT25" i="84"/>
  <c r="FO25" i="84"/>
  <c r="FN25" i="84"/>
  <c r="FM25" i="84"/>
  <c r="FL25" i="84"/>
  <c r="FK25" i="84"/>
  <c r="FJ25" i="84"/>
  <c r="FI25" i="84"/>
  <c r="FH25" i="84"/>
  <c r="FG25" i="84"/>
  <c r="ID24" i="84"/>
  <c r="IC24" i="84"/>
  <c r="IB24" i="84"/>
  <c r="IA24" i="84"/>
  <c r="HZ24" i="84"/>
  <c r="HY24" i="84"/>
  <c r="HX24" i="84"/>
  <c r="HW24" i="84"/>
  <c r="HU24" i="84"/>
  <c r="HT24" i="84"/>
  <c r="HS24" i="84"/>
  <c r="HN24" i="84"/>
  <c r="HM24" i="84"/>
  <c r="HL24" i="84"/>
  <c r="HK24" i="84"/>
  <c r="HJ24" i="84"/>
  <c r="HI24" i="84"/>
  <c r="HH24" i="84"/>
  <c r="HG24" i="84"/>
  <c r="HF24" i="84"/>
  <c r="HD24" i="84"/>
  <c r="HC24" i="84"/>
  <c r="HB24" i="84"/>
  <c r="GW24" i="84"/>
  <c r="GV24" i="84"/>
  <c r="GU24" i="84"/>
  <c r="GT24" i="84"/>
  <c r="GS24" i="84"/>
  <c r="GR24" i="84"/>
  <c r="GQ24" i="84"/>
  <c r="GP24" i="84"/>
  <c r="GO24" i="84"/>
  <c r="GM24" i="84"/>
  <c r="GL24" i="84"/>
  <c r="GK24" i="84"/>
  <c r="GF24" i="84"/>
  <c r="GE24" i="84"/>
  <c r="GD24" i="84"/>
  <c r="GC24" i="84"/>
  <c r="GB24" i="84"/>
  <c r="GA24" i="84"/>
  <c r="FZ24" i="84"/>
  <c r="FY24" i="84"/>
  <c r="FX24" i="84"/>
  <c r="FV24" i="84"/>
  <c r="FU24" i="84"/>
  <c r="FT24" i="84"/>
  <c r="FO24" i="84"/>
  <c r="FN24" i="84"/>
  <c r="FM24" i="84"/>
  <c r="FL24" i="84"/>
  <c r="FK24" i="84"/>
  <c r="FJ24" i="84"/>
  <c r="FI24" i="84"/>
  <c r="FH24" i="84"/>
  <c r="FG24" i="84"/>
  <c r="Y47" i="84"/>
  <c r="ID45" i="84"/>
  <c r="IC45" i="84"/>
  <c r="IB45" i="84"/>
  <c r="IA45" i="84"/>
  <c r="HZ45" i="84"/>
  <c r="HY45" i="84"/>
  <c r="HX45" i="84"/>
  <c r="HW45" i="84"/>
  <c r="HU45" i="84"/>
  <c r="HT45" i="84"/>
  <c r="HS45" i="84"/>
  <c r="AH45" i="84"/>
  <c r="ID27" i="84"/>
  <c r="IC27" i="84"/>
  <c r="IB27" i="84"/>
  <c r="IA27" i="84"/>
  <c r="HZ27" i="84"/>
  <c r="HY27" i="84"/>
  <c r="HX27" i="84"/>
  <c r="HW27" i="84"/>
  <c r="HU27" i="84"/>
  <c r="HT27" i="84"/>
  <c r="HS27" i="84"/>
  <c r="AH27" i="84"/>
  <c r="ID23" i="84"/>
  <c r="IC23" i="84"/>
  <c r="IB23" i="84"/>
  <c r="IA23" i="84"/>
  <c r="HZ23" i="84"/>
  <c r="HY23" i="84"/>
  <c r="HX23" i="84"/>
  <c r="HW23" i="84"/>
  <c r="HU23" i="84"/>
  <c r="HT23" i="84"/>
  <c r="HS23" i="84"/>
  <c r="HN23" i="84"/>
  <c r="HM23" i="84"/>
  <c r="HL23" i="84"/>
  <c r="HK23" i="84"/>
  <c r="HJ23" i="84"/>
  <c r="HI23" i="84"/>
  <c r="HH23" i="84"/>
  <c r="HG23" i="84"/>
  <c r="HF23" i="84"/>
  <c r="HD23" i="84"/>
  <c r="HC23" i="84"/>
  <c r="HB23" i="84"/>
  <c r="GW23" i="84"/>
  <c r="GV23" i="84"/>
  <c r="GU23" i="84"/>
  <c r="GT23" i="84"/>
  <c r="GS23" i="84"/>
  <c r="GR23" i="84"/>
  <c r="GQ23" i="84"/>
  <c r="GP23" i="84"/>
  <c r="GO23" i="84"/>
  <c r="GM23" i="84"/>
  <c r="GL23" i="84"/>
  <c r="GK23" i="84"/>
  <c r="GF23" i="84"/>
  <c r="GE23" i="84"/>
  <c r="GD23" i="84"/>
  <c r="GC23" i="84"/>
  <c r="GB23" i="84"/>
  <c r="GA23" i="84"/>
  <c r="FZ23" i="84"/>
  <c r="FY23" i="84"/>
  <c r="FX23" i="84"/>
  <c r="FV23" i="84"/>
  <c r="FU23" i="84"/>
  <c r="FT23" i="84"/>
  <c r="FO23" i="84"/>
  <c r="FN23" i="84"/>
  <c r="FM23" i="84"/>
  <c r="FL23" i="84"/>
  <c r="FK23" i="84"/>
  <c r="FJ23" i="84"/>
  <c r="FI23" i="84"/>
  <c r="FH23" i="84"/>
  <c r="FG23" i="84"/>
  <c r="ID22" i="84"/>
  <c r="IC22" i="84"/>
  <c r="IB22" i="84"/>
  <c r="IA22" i="84"/>
  <c r="HZ22" i="84"/>
  <c r="HY22" i="84"/>
  <c r="HX22" i="84"/>
  <c r="HW22" i="84"/>
  <c r="HU22" i="84"/>
  <c r="HT22" i="84"/>
  <c r="HS22" i="84"/>
  <c r="HN22" i="84"/>
  <c r="HM22" i="84"/>
  <c r="HL22" i="84"/>
  <c r="HK22" i="84"/>
  <c r="HJ22" i="84"/>
  <c r="HI22" i="84"/>
  <c r="HH22" i="84"/>
  <c r="HG22" i="84"/>
  <c r="HF22" i="84"/>
  <c r="HD22" i="84"/>
  <c r="HC22" i="84"/>
  <c r="HB22" i="84"/>
  <c r="GW22" i="84"/>
  <c r="GV22" i="84"/>
  <c r="GU22" i="84"/>
  <c r="GT22" i="84"/>
  <c r="GS22" i="84"/>
  <c r="GR22" i="84"/>
  <c r="GQ22" i="84"/>
  <c r="GP22" i="84"/>
  <c r="GO22" i="84"/>
  <c r="GM22" i="84"/>
  <c r="GL22" i="84"/>
  <c r="GK22" i="84"/>
  <c r="GF22" i="84"/>
  <c r="GE22" i="84"/>
  <c r="GD22" i="84"/>
  <c r="GC22" i="84"/>
  <c r="GB22" i="84"/>
  <c r="GA22" i="84"/>
  <c r="FZ22" i="84"/>
  <c r="FY22" i="84"/>
  <c r="FX22" i="84"/>
  <c r="FV22" i="84"/>
  <c r="FU22" i="84"/>
  <c r="FT22" i="84"/>
  <c r="FO22" i="84"/>
  <c r="FN22" i="84"/>
  <c r="FM22" i="84"/>
  <c r="FL22" i="84"/>
  <c r="FK22" i="84"/>
  <c r="FJ22" i="84"/>
  <c r="FI22" i="84"/>
  <c r="FH22" i="84"/>
  <c r="FG22" i="84"/>
  <c r="FG21" i="84"/>
  <c r="FH21" i="84"/>
  <c r="FI21" i="84"/>
  <c r="FJ21" i="84"/>
  <c r="FK21" i="84"/>
  <c r="FL21" i="84"/>
  <c r="FM21" i="84"/>
  <c r="FN21" i="84"/>
  <c r="FO21" i="84"/>
  <c r="FT21" i="84"/>
  <c r="FU21" i="84"/>
  <c r="FV21" i="84"/>
  <c r="FX21" i="84"/>
  <c r="FY21" i="84"/>
  <c r="FZ21" i="84"/>
  <c r="GA21" i="84"/>
  <c r="GB21" i="84"/>
  <c r="GC21" i="84"/>
  <c r="GD21" i="84"/>
  <c r="GE21" i="84"/>
  <c r="GF21" i="84"/>
  <c r="GK21" i="84"/>
  <c r="GL21" i="84"/>
  <c r="GM21" i="84"/>
  <c r="GO21" i="84"/>
  <c r="GP21" i="84"/>
  <c r="GQ21" i="84"/>
  <c r="GR21" i="84"/>
  <c r="GS21" i="84"/>
  <c r="GT21" i="84"/>
  <c r="GU21" i="84"/>
  <c r="GV21" i="84"/>
  <c r="GW21" i="84"/>
  <c r="HB21" i="84"/>
  <c r="HC21" i="84"/>
  <c r="HD21" i="84"/>
  <c r="HF21" i="84"/>
  <c r="HG21" i="84"/>
  <c r="HH21" i="84"/>
  <c r="HI21" i="84"/>
  <c r="HJ21" i="84"/>
  <c r="HK21" i="84"/>
  <c r="HL21" i="84"/>
  <c r="HM21" i="84"/>
  <c r="HN21" i="84"/>
  <c r="HS21" i="84"/>
  <c r="HT21" i="84"/>
  <c r="HU21" i="84"/>
  <c r="HW21" i="84"/>
  <c r="HX21" i="84"/>
  <c r="HY21" i="84"/>
  <c r="HZ21" i="84"/>
  <c r="IA21" i="84"/>
  <c r="IB21" i="84"/>
  <c r="IC21" i="84"/>
  <c r="ID21" i="84"/>
  <c r="FG40" i="84"/>
  <c r="FH40" i="84"/>
  <c r="FI40" i="84"/>
  <c r="FJ40" i="84"/>
  <c r="FK40" i="84"/>
  <c r="FL40" i="84"/>
  <c r="FM40" i="84"/>
  <c r="FN40" i="84"/>
  <c r="FO40" i="84"/>
  <c r="FT40" i="84"/>
  <c r="FU40" i="84"/>
  <c r="FV40" i="84"/>
  <c r="FX40" i="84"/>
  <c r="FY40" i="84"/>
  <c r="FZ40" i="84"/>
  <c r="GA40" i="84"/>
  <c r="GB40" i="84"/>
  <c r="GC40" i="84"/>
  <c r="GD40" i="84"/>
  <c r="GE40" i="84"/>
  <c r="GF40" i="84"/>
  <c r="GK40" i="84"/>
  <c r="GL40" i="84"/>
  <c r="GM40" i="84"/>
  <c r="GO40" i="84"/>
  <c r="GP40" i="84"/>
  <c r="GQ40" i="84"/>
  <c r="GR40" i="84"/>
  <c r="GS40" i="84"/>
  <c r="GT40" i="84"/>
  <c r="GU40" i="84"/>
  <c r="GV40" i="84"/>
  <c r="GW40" i="84"/>
  <c r="HB40" i="84"/>
  <c r="HC40" i="84"/>
  <c r="HD40" i="84"/>
  <c r="HF40" i="84"/>
  <c r="HG40" i="84"/>
  <c r="HH40" i="84"/>
  <c r="HI40" i="84"/>
  <c r="HJ40" i="84"/>
  <c r="HK40" i="84"/>
  <c r="HL40" i="84"/>
  <c r="HM40" i="84"/>
  <c r="HN40" i="84"/>
  <c r="HS40" i="84"/>
  <c r="HT40" i="84"/>
  <c r="HU40" i="84"/>
  <c r="HW40" i="84"/>
  <c r="HX40" i="84"/>
  <c r="HY40" i="84"/>
  <c r="HZ40" i="84"/>
  <c r="IA40" i="84"/>
  <c r="IB40" i="84"/>
  <c r="IC40" i="84"/>
  <c r="ID40" i="84"/>
  <c r="FG41" i="84"/>
  <c r="FH41" i="84"/>
  <c r="FI41" i="84"/>
  <c r="FJ41" i="84"/>
  <c r="FK41" i="84"/>
  <c r="FL41" i="84"/>
  <c r="FM41" i="84"/>
  <c r="FN41" i="84"/>
  <c r="FO41" i="84"/>
  <c r="FT41" i="84"/>
  <c r="FU41" i="84"/>
  <c r="FV41" i="84"/>
  <c r="FX41" i="84"/>
  <c r="FY41" i="84"/>
  <c r="FZ41" i="84"/>
  <c r="GA41" i="84"/>
  <c r="GB41" i="84"/>
  <c r="GC41" i="84"/>
  <c r="GD41" i="84"/>
  <c r="GE41" i="84"/>
  <c r="GF41" i="84"/>
  <c r="GK41" i="84"/>
  <c r="GL41" i="84"/>
  <c r="GM41" i="84"/>
  <c r="GO41" i="84"/>
  <c r="GP41" i="84"/>
  <c r="GQ41" i="84"/>
  <c r="GR41" i="84"/>
  <c r="GS41" i="84"/>
  <c r="GT41" i="84"/>
  <c r="GU41" i="84"/>
  <c r="GV41" i="84"/>
  <c r="GW41" i="84"/>
  <c r="HB41" i="84"/>
  <c r="HC41" i="84"/>
  <c r="HD41" i="84"/>
  <c r="HF41" i="84"/>
  <c r="HG41" i="84"/>
  <c r="HH41" i="84"/>
  <c r="HI41" i="84"/>
  <c r="HJ41" i="84"/>
  <c r="HK41" i="84"/>
  <c r="HL41" i="84"/>
  <c r="HM41" i="84"/>
  <c r="HN41" i="84"/>
  <c r="HS41" i="84"/>
  <c r="HT41" i="84"/>
  <c r="HU41" i="84"/>
  <c r="HW41" i="84"/>
  <c r="HX41" i="84"/>
  <c r="HY41" i="84"/>
  <c r="HZ41" i="84"/>
  <c r="IA41" i="84"/>
  <c r="IB41" i="84"/>
  <c r="IC41" i="84"/>
  <c r="ID41" i="84"/>
  <c r="FG42" i="84"/>
  <c r="FH42" i="84"/>
  <c r="FI42" i="84"/>
  <c r="FJ42" i="84"/>
  <c r="FK42" i="84"/>
  <c r="FL42" i="84"/>
  <c r="FM42" i="84"/>
  <c r="FN42" i="84"/>
  <c r="FO42" i="84"/>
  <c r="FT42" i="84"/>
  <c r="FU42" i="84"/>
  <c r="FV42" i="84"/>
  <c r="FX42" i="84"/>
  <c r="FY42" i="84"/>
  <c r="FZ42" i="84"/>
  <c r="GA42" i="84"/>
  <c r="GB42" i="84"/>
  <c r="GC42" i="84"/>
  <c r="GD42" i="84"/>
  <c r="GE42" i="84"/>
  <c r="GF42" i="84"/>
  <c r="GK42" i="84"/>
  <c r="GL42" i="84"/>
  <c r="GM42" i="84"/>
  <c r="GO42" i="84"/>
  <c r="GP42" i="84"/>
  <c r="GQ42" i="84"/>
  <c r="GR42" i="84"/>
  <c r="GS42" i="84"/>
  <c r="GT42" i="84"/>
  <c r="GU42" i="84"/>
  <c r="GV42" i="84"/>
  <c r="GW42" i="84"/>
  <c r="HB42" i="84"/>
  <c r="HC42" i="84"/>
  <c r="HD42" i="84"/>
  <c r="HF42" i="84"/>
  <c r="HG42" i="84"/>
  <c r="HH42" i="84"/>
  <c r="HI42" i="84"/>
  <c r="HJ42" i="84"/>
  <c r="HK42" i="84"/>
  <c r="HL42" i="84"/>
  <c r="HM42" i="84"/>
  <c r="HN42" i="84"/>
  <c r="HS42" i="84"/>
  <c r="HT42" i="84"/>
  <c r="HU42" i="84"/>
  <c r="HW42" i="84"/>
  <c r="HX42" i="84"/>
  <c r="HY42" i="84"/>
  <c r="HZ42" i="84"/>
  <c r="IA42" i="84"/>
  <c r="IB42" i="84"/>
  <c r="IC42" i="84"/>
  <c r="ID42" i="84"/>
  <c r="FG43" i="84"/>
  <c r="FH43" i="84"/>
  <c r="FI43" i="84"/>
  <c r="FJ43" i="84"/>
  <c r="FK43" i="84"/>
  <c r="FL43" i="84"/>
  <c r="FM43" i="84"/>
  <c r="FN43" i="84"/>
  <c r="FO43" i="84"/>
  <c r="FT43" i="84"/>
  <c r="FU43" i="84"/>
  <c r="FV43" i="84"/>
  <c r="FX43" i="84"/>
  <c r="FY43" i="84"/>
  <c r="FZ43" i="84"/>
  <c r="GA43" i="84"/>
  <c r="GB43" i="84"/>
  <c r="GC43" i="84"/>
  <c r="GD43" i="84"/>
  <c r="GE43" i="84"/>
  <c r="GF43" i="84"/>
  <c r="GK43" i="84"/>
  <c r="GL43" i="84"/>
  <c r="GM43" i="84"/>
  <c r="GO43" i="84"/>
  <c r="GP43" i="84"/>
  <c r="GQ43" i="84"/>
  <c r="GR43" i="84"/>
  <c r="GS43" i="84"/>
  <c r="GT43" i="84"/>
  <c r="GU43" i="84"/>
  <c r="GV43" i="84"/>
  <c r="GW43" i="84"/>
  <c r="HB43" i="84"/>
  <c r="HC43" i="84"/>
  <c r="HD43" i="84"/>
  <c r="HF43" i="84"/>
  <c r="HG43" i="84"/>
  <c r="HH43" i="84"/>
  <c r="HI43" i="84"/>
  <c r="HJ43" i="84"/>
  <c r="HK43" i="84"/>
  <c r="HL43" i="84"/>
  <c r="HM43" i="84"/>
  <c r="HN43" i="84"/>
  <c r="HS43" i="84"/>
  <c r="HT43" i="84"/>
  <c r="HU43" i="84"/>
  <c r="HW43" i="84"/>
  <c r="HX43" i="84"/>
  <c r="HY43" i="84"/>
  <c r="HZ43" i="84"/>
  <c r="IA43" i="84"/>
  <c r="IB43" i="84"/>
  <c r="IC43" i="84"/>
  <c r="ID43" i="84"/>
  <c r="AH46" i="84"/>
  <c r="FC46" i="84"/>
  <c r="FD46" i="84"/>
  <c r="FE46" i="84"/>
  <c r="FG46" i="84"/>
  <c r="FH46" i="84"/>
  <c r="FI46" i="84"/>
  <c r="FJ46" i="84"/>
  <c r="FK46" i="84"/>
  <c r="FL46" i="84"/>
  <c r="FM46" i="84"/>
  <c r="FN46" i="84"/>
  <c r="FO46" i="84"/>
  <c r="FT46" i="84"/>
  <c r="FU46" i="84"/>
  <c r="FV46" i="84"/>
  <c r="FX46" i="84"/>
  <c r="FY46" i="84"/>
  <c r="FZ46" i="84"/>
  <c r="GA46" i="84"/>
  <c r="GB46" i="84"/>
  <c r="GC46" i="84"/>
  <c r="GD46" i="84"/>
  <c r="GE46" i="84"/>
  <c r="GF46" i="84"/>
  <c r="GK46" i="84"/>
  <c r="GL46" i="84"/>
  <c r="GM46" i="84"/>
  <c r="GO46" i="84"/>
  <c r="GP46" i="84"/>
  <c r="GQ46" i="84"/>
  <c r="GR46" i="84"/>
  <c r="GS46" i="84"/>
  <c r="GT46" i="84"/>
  <c r="GU46" i="84"/>
  <c r="GV46" i="84"/>
  <c r="GW46" i="84"/>
  <c r="HB46" i="84"/>
  <c r="HC46" i="84"/>
  <c r="HD46" i="84"/>
  <c r="HF46" i="84"/>
  <c r="HG46" i="84"/>
  <c r="HH46" i="84"/>
  <c r="HI46" i="84"/>
  <c r="HJ46" i="84"/>
  <c r="HK46" i="84"/>
  <c r="HL46" i="84"/>
  <c r="HM46" i="84"/>
  <c r="HN46" i="84"/>
  <c r="HS46" i="84"/>
  <c r="HT46" i="84"/>
  <c r="HU46" i="84"/>
  <c r="HW46" i="84"/>
  <c r="HX46" i="84"/>
  <c r="HY46" i="84"/>
  <c r="HZ46" i="84"/>
  <c r="IA46" i="84"/>
  <c r="IB46" i="84"/>
  <c r="IC46" i="84"/>
  <c r="ID46" i="84"/>
  <c r="FC49" i="84"/>
  <c r="FD49" i="84"/>
  <c r="FE49" i="84"/>
  <c r="FG49" i="84"/>
  <c r="FH49" i="84"/>
  <c r="FI49" i="84"/>
  <c r="FJ49" i="84"/>
  <c r="FK49" i="84"/>
  <c r="FL49" i="84"/>
  <c r="FM49" i="84"/>
  <c r="FN49" i="84"/>
  <c r="FO49" i="84"/>
  <c r="FT49" i="84"/>
  <c r="FU49" i="84"/>
  <c r="FV49" i="84"/>
  <c r="FX49" i="84"/>
  <c r="FY49" i="84"/>
  <c r="FZ49" i="84"/>
  <c r="GA49" i="84"/>
  <c r="GB49" i="84"/>
  <c r="GC49" i="84"/>
  <c r="GD49" i="84"/>
  <c r="GE49" i="84"/>
  <c r="GF49" i="84"/>
  <c r="GK49" i="84"/>
  <c r="GL49" i="84"/>
  <c r="GM49" i="84"/>
  <c r="GO49" i="84"/>
  <c r="GP49" i="84"/>
  <c r="GQ49" i="84"/>
  <c r="GR49" i="84"/>
  <c r="GS49" i="84"/>
  <c r="GT49" i="84"/>
  <c r="GU49" i="84"/>
  <c r="GV49" i="84"/>
  <c r="GW49" i="84"/>
  <c r="HB49" i="84"/>
  <c r="HC49" i="84"/>
  <c r="HD49" i="84"/>
  <c r="HF49" i="84"/>
  <c r="HG49" i="84"/>
  <c r="HH49" i="84"/>
  <c r="HI49" i="84"/>
  <c r="HJ49" i="84"/>
  <c r="HK49" i="84"/>
  <c r="HL49" i="84"/>
  <c r="HM49" i="84"/>
  <c r="HN49" i="84"/>
  <c r="HS49" i="84"/>
  <c r="HT49" i="84"/>
  <c r="HU49" i="84"/>
  <c r="HW49" i="84"/>
  <c r="HX49" i="84"/>
  <c r="HY49" i="84"/>
  <c r="HZ49" i="84"/>
  <c r="IA49" i="84"/>
  <c r="IB49" i="84"/>
  <c r="IC49" i="84"/>
  <c r="ID49" i="84"/>
  <c r="AJ71" i="84"/>
  <c r="AK71" i="84"/>
  <c r="AL71" i="84"/>
  <c r="AM71" i="84"/>
  <c r="AQ71" i="84"/>
  <c r="AR71" i="84"/>
  <c r="AS71" i="84"/>
  <c r="AT71" i="84"/>
  <c r="AU71" i="84"/>
  <c r="AV71" i="84"/>
  <c r="AW71" i="84"/>
  <c r="AX71" i="84"/>
  <c r="AZ71" i="84"/>
  <c r="BA71" i="84"/>
  <c r="BB71" i="84"/>
  <c r="BC71" i="84"/>
  <c r="BD71" i="84"/>
  <c r="BH71" i="84"/>
  <c r="BI71" i="84"/>
  <c r="BJ71" i="84"/>
  <c r="BK71" i="84"/>
  <c r="BL71" i="84"/>
  <c r="BM71" i="84"/>
  <c r="BN71" i="84"/>
  <c r="BO71" i="84"/>
  <c r="BQ71" i="84"/>
  <c r="BR71" i="84"/>
  <c r="BS71" i="84"/>
  <c r="BT71" i="84"/>
  <c r="BU71" i="84"/>
  <c r="BY71" i="84"/>
  <c r="BZ71" i="84"/>
  <c r="CA71" i="84"/>
  <c r="CB71" i="84"/>
  <c r="CC71" i="84"/>
  <c r="CD71" i="84"/>
  <c r="CE71" i="84"/>
  <c r="CF71" i="84"/>
  <c r="CH71" i="84"/>
  <c r="CI71" i="84"/>
  <c r="CJ71" i="84"/>
  <c r="CK71" i="84"/>
  <c r="CL71" i="84"/>
  <c r="CP71" i="84"/>
  <c r="CQ71" i="84"/>
  <c r="CR71" i="84"/>
  <c r="CS71" i="84"/>
  <c r="CT71" i="84"/>
  <c r="CU71" i="84"/>
  <c r="CV71" i="84"/>
  <c r="CW71" i="84"/>
  <c r="CY71" i="84"/>
  <c r="CZ71" i="84"/>
  <c r="DA71" i="84"/>
  <c r="DC71" i="84"/>
  <c r="DG71" i="84"/>
  <c r="DH71" i="84"/>
  <c r="DI71" i="84"/>
  <c r="DJ71" i="84"/>
  <c r="DK71" i="84"/>
  <c r="DL71" i="84"/>
  <c r="DM71" i="84"/>
  <c r="DN71" i="84"/>
  <c r="DP71" i="84"/>
  <c r="DQ71" i="84"/>
  <c r="DR71" i="84"/>
  <c r="DS71" i="84"/>
  <c r="DT71" i="84"/>
  <c r="DX71" i="84"/>
  <c r="DY71" i="84"/>
  <c r="DZ71" i="84"/>
  <c r="EA71" i="84"/>
  <c r="EB71" i="84"/>
  <c r="EC71" i="84"/>
  <c r="ED71" i="84"/>
  <c r="EE71" i="84"/>
  <c r="EG71" i="84"/>
  <c r="EH71" i="84"/>
  <c r="EI71" i="84"/>
  <c r="EJ71" i="84"/>
  <c r="EK71" i="84"/>
  <c r="EO71" i="84"/>
  <c r="EP71" i="84"/>
  <c r="EQ71" i="84"/>
  <c r="ER71" i="84"/>
  <c r="ES71" i="84"/>
  <c r="ET71" i="84"/>
  <c r="EU71" i="84"/>
  <c r="EV71" i="84"/>
  <c r="EX71" i="84"/>
  <c r="EY71" i="84"/>
  <c r="EZ71" i="84"/>
  <c r="FA71" i="84"/>
  <c r="FB71" i="84"/>
  <c r="FF71" i="84"/>
  <c r="FP71" i="84"/>
  <c r="FQ71" i="84"/>
  <c r="FR71" i="84"/>
  <c r="FS71" i="84"/>
  <c r="FW71" i="84"/>
  <c r="GG71" i="84"/>
  <c r="GH71" i="84"/>
  <c r="GI71" i="84"/>
  <c r="GJ71" i="84"/>
  <c r="GN71" i="84"/>
  <c r="GX71" i="84"/>
  <c r="GY71" i="84"/>
  <c r="GZ71" i="84"/>
  <c r="HA71" i="84"/>
  <c r="HE71" i="84"/>
  <c r="HO71" i="84"/>
  <c r="HP71" i="84"/>
  <c r="HQ71" i="84"/>
  <c r="HR71" i="84"/>
  <c r="HV71" i="84"/>
  <c r="W37" i="1"/>
  <c r="W36" i="1"/>
  <c r="W35" i="1"/>
  <c r="W38" i="1"/>
  <c r="E39" i="1"/>
  <c r="H39" i="1"/>
  <c r="K39" i="1"/>
  <c r="U39" i="1"/>
  <c r="EF71" i="84"/>
  <c r="EW71" i="84"/>
  <c r="DO71" i="84"/>
  <c r="CG71" i="84"/>
  <c r="CX71" i="84"/>
  <c r="AY71" i="84"/>
  <c r="BP71" i="84"/>
  <c r="Y26" i="84"/>
  <c r="Y68" i="84"/>
  <c r="W39" i="1" l="1"/>
  <c r="BV71" i="84"/>
  <c r="AN71" i="84"/>
  <c r="DE71" i="84"/>
  <c r="AG40" i="84"/>
  <c r="AH40" i="84"/>
  <c r="AH43" i="84"/>
  <c r="CM71" i="84"/>
  <c r="FD71" i="84"/>
  <c r="FC71" i="84"/>
  <c r="EM71" i="84"/>
  <c r="DV71" i="84"/>
  <c r="HF71" i="84"/>
  <c r="BE71" i="84"/>
  <c r="HN71" i="84"/>
  <c r="GW71" i="84"/>
  <c r="DU71" i="84"/>
  <c r="HW71" i="84"/>
  <c r="GO71" i="84"/>
  <c r="FO71" i="84"/>
  <c r="DW71" i="84"/>
  <c r="AB74" i="84"/>
  <c r="EL71" i="84"/>
  <c r="EN71" i="84"/>
  <c r="DD71" i="84"/>
  <c r="DF71" i="84"/>
  <c r="AI71" i="84"/>
  <c r="FE71" i="84"/>
  <c r="HS71" i="84"/>
  <c r="FU71" i="84"/>
  <c r="GL71" i="84"/>
  <c r="HC71" i="84"/>
  <c r="FV71" i="84"/>
  <c r="HD71" i="84"/>
  <c r="HM71" i="84"/>
  <c r="AA26" i="84"/>
  <c r="AO71" i="84"/>
  <c r="BF71" i="84"/>
  <c r="BG71" i="84"/>
  <c r="BX71" i="84"/>
  <c r="BW71" i="84"/>
  <c r="CN71" i="84"/>
  <c r="CO71" i="84"/>
  <c r="AB21" i="84"/>
  <c r="AF21" i="84" s="1"/>
  <c r="AH21" i="84" s="1"/>
  <c r="AB22" i="84"/>
  <c r="AF22" i="84" s="1"/>
  <c r="AH22" i="84" s="1"/>
  <c r="AP71" i="84"/>
  <c r="AG42" i="84"/>
  <c r="AH42" i="84"/>
  <c r="AH41" i="84"/>
  <c r="GF75" i="84"/>
  <c r="HN75" i="84"/>
  <c r="FO75" i="84"/>
  <c r="ID71" i="84"/>
  <c r="HU71" i="84"/>
  <c r="HB71" i="84"/>
  <c r="GM71" i="84"/>
  <c r="GK71" i="84"/>
  <c r="FT71" i="84"/>
  <c r="AB73" i="84"/>
  <c r="AB37" i="84"/>
  <c r="AF37" i="84" s="1"/>
  <c r="AG37" i="84" s="1"/>
  <c r="AB39" i="84"/>
  <c r="AF39" i="84" s="1"/>
  <c r="AG39" i="84" s="1"/>
  <c r="FX71" i="84"/>
  <c r="AB23" i="84"/>
  <c r="AF23" i="84" s="1"/>
  <c r="AB28" i="84"/>
  <c r="AF28" i="84" s="1"/>
  <c r="AH28" i="84" s="1"/>
  <c r="AB38" i="84"/>
  <c r="AF38" i="84" s="1"/>
  <c r="AG38" i="84" s="1"/>
  <c r="AB29" i="84"/>
  <c r="AF29" i="84" s="1"/>
  <c r="HT71" i="84"/>
  <c r="GF71" i="84"/>
  <c r="FG71" i="84"/>
  <c r="GV71" i="84"/>
  <c r="GE71" i="84"/>
  <c r="AF31" i="84"/>
  <c r="AG31" i="84" s="1"/>
  <c r="GW75" i="84"/>
  <c r="AB36" i="84"/>
  <c r="FN71" i="84"/>
  <c r="AB24" i="84"/>
  <c r="AF24" i="84" s="1"/>
  <c r="AH24" i="84" s="1"/>
  <c r="AB25" i="84"/>
  <c r="AF25" i="84" s="1"/>
  <c r="AG25" i="84" s="1"/>
  <c r="AB32" i="84"/>
  <c r="AF32" i="84" s="1"/>
  <c r="AH32" i="84" s="1"/>
  <c r="AB35" i="84"/>
  <c r="AF30" i="84"/>
  <c r="AG30" i="84" s="1"/>
  <c r="AB72" i="84"/>
  <c r="AG21" i="84" l="1"/>
  <c r="AG22" i="84"/>
  <c r="AG24" i="84"/>
  <c r="AG23" i="84"/>
  <c r="AH23" i="84"/>
  <c r="AH31" i="84"/>
  <c r="AH30" i="84"/>
  <c r="AH29" i="84"/>
  <c r="AG29" i="84"/>
  <c r="AH25" i="84"/>
  <c r="AG28" i="84"/>
  <c r="AG32" i="84"/>
  <c r="AH33" i="84" l="1"/>
  <c r="AH34" i="84" l="1"/>
  <c r="AG34" i="84"/>
  <c r="AA35" i="84"/>
  <c r="AF35" i="84" s="1"/>
  <c r="AG35" i="84" l="1"/>
  <c r="AH35" i="84"/>
  <c r="AA36" i="84"/>
  <c r="AF36" i="84" s="1"/>
  <c r="AG36" i="84" s="1"/>
  <c r="AH36" i="84" l="1"/>
  <c r="Y44" i="84" l="1"/>
  <c r="Y48" i="84" s="1"/>
  <c r="Y19" i="84" l="1"/>
  <c r="AA44" i="84"/>
  <c r="AA48" i="84" s="1"/>
</calcChain>
</file>

<file path=xl/sharedStrings.xml><?xml version="1.0" encoding="utf-8"?>
<sst xmlns="http://schemas.openxmlformats.org/spreadsheetml/2006/main" count="772" uniqueCount="284">
  <si>
    <t xml:space="preserve"> </t>
  </si>
  <si>
    <t>Н  А  В  Ч  А  Л  Ь  Н  И  Й     П  Л  А  Н</t>
  </si>
  <si>
    <t>сем.</t>
  </si>
  <si>
    <t xml:space="preserve">    </t>
  </si>
  <si>
    <t>Обсяг</t>
  </si>
  <si>
    <t xml:space="preserve">Код </t>
  </si>
  <si>
    <t xml:space="preserve">НАЗВА </t>
  </si>
  <si>
    <t>кп</t>
  </si>
  <si>
    <t>кр</t>
  </si>
  <si>
    <t>ВСЬОГО</t>
  </si>
  <si>
    <t>лекцій</t>
  </si>
  <si>
    <t xml:space="preserve">   </t>
  </si>
  <si>
    <t xml:space="preserve">                                       </t>
  </si>
  <si>
    <t>тижд.</t>
  </si>
  <si>
    <t>РГР</t>
  </si>
  <si>
    <t>год.</t>
  </si>
  <si>
    <t>%</t>
  </si>
  <si>
    <t xml:space="preserve">          всього - </t>
  </si>
  <si>
    <r>
      <t xml:space="preserve">Форма навчання:    </t>
    </r>
    <r>
      <rPr>
        <b/>
        <sz val="14"/>
        <rFont val="Times New Roman Cyr"/>
        <family val="1"/>
        <charset val="204"/>
      </rPr>
      <t>Денна</t>
    </r>
  </si>
  <si>
    <t>практичних</t>
  </si>
  <si>
    <t>контр.</t>
  </si>
  <si>
    <t>Форма обліку знань</t>
  </si>
  <si>
    <t>Запис годин в залікову книжку</t>
  </si>
  <si>
    <t xml:space="preserve">лаб. роб. </t>
  </si>
  <si>
    <t>СРС</t>
  </si>
  <si>
    <t>практик</t>
  </si>
  <si>
    <t>Кафедра</t>
  </si>
  <si>
    <t>Різниця</t>
  </si>
  <si>
    <t>Передбачено робочи навчалним планом на семестр</t>
  </si>
  <si>
    <t>курс</t>
  </si>
  <si>
    <t>годин</t>
  </si>
  <si>
    <t>групи</t>
  </si>
  <si>
    <t>кількість студентів</t>
  </si>
  <si>
    <t>Семестр</t>
  </si>
  <si>
    <t>СРС аудит</t>
  </si>
  <si>
    <t>Р О Б О Ч И Й    Н  А  В  Ч  А  Л  Ь  Н  И  Й     П  Л  А  Н</t>
  </si>
  <si>
    <t>Осінній</t>
  </si>
  <si>
    <t>Весняний</t>
  </si>
  <si>
    <t>FFFF</t>
  </si>
  <si>
    <t>Курс</t>
  </si>
  <si>
    <t>вага</t>
  </si>
  <si>
    <t xml:space="preserve">         2.1. Дисципліни за вибором ВНЗ</t>
  </si>
  <si>
    <t>контрольні</t>
  </si>
  <si>
    <t>роботи</t>
  </si>
  <si>
    <t>ДИСЦИПЛІНИ</t>
  </si>
  <si>
    <t>ФАКУЛЬТЕТ ІНФОРМАЦІЙНИХ ТЕХНОЛОГІЙ І СИСТЕМ</t>
  </si>
  <si>
    <t>Н А   2 0 1 2  /  2 0 1 3  Н.Р.</t>
  </si>
  <si>
    <t xml:space="preserve">Рік  прийому  -   2012 </t>
  </si>
  <si>
    <t>ЧЕРКАСЬКИЙ   ДЕРЖАВНИЙ   ТЕХНОЛОГІЧНИЙ   УНІВЕРСИТЕТ</t>
  </si>
  <si>
    <t>Форма навчання</t>
  </si>
  <si>
    <t>Денна</t>
  </si>
  <si>
    <t>(шифр і назва спеціальності)</t>
  </si>
  <si>
    <t xml:space="preserve">     М.П.</t>
  </si>
  <si>
    <t>ІІ. ЗВЕДЕНІ ДАНІ ПРО БЮДЖЕТ ЧАСУ, тижні</t>
  </si>
  <si>
    <t>Червень</t>
  </si>
  <si>
    <t>Липень</t>
  </si>
  <si>
    <t xml:space="preserve">     Серпень    </t>
  </si>
  <si>
    <t>Травень</t>
  </si>
  <si>
    <t>Квітень</t>
  </si>
  <si>
    <t>Березень</t>
  </si>
  <si>
    <t>Лютий</t>
  </si>
  <si>
    <t>Січень</t>
  </si>
  <si>
    <t>Грудень</t>
  </si>
  <si>
    <t>Листопад</t>
  </si>
  <si>
    <t>Жовтень</t>
  </si>
  <si>
    <t>Вересень</t>
  </si>
  <si>
    <t>К у р с</t>
  </si>
  <si>
    <t>Строк навчання</t>
  </si>
  <si>
    <t>(роки і місяці)</t>
  </si>
  <si>
    <t>за</t>
  </si>
  <si>
    <t>ОПП</t>
  </si>
  <si>
    <t>Тижні</t>
  </si>
  <si>
    <t>Теоретичне навчання</t>
  </si>
  <si>
    <t>Екзаменаційна сесія</t>
  </si>
  <si>
    <t>Канікули</t>
  </si>
  <si>
    <t>Разом</t>
  </si>
  <si>
    <t>Позначення:</t>
  </si>
  <si>
    <t>Т</t>
  </si>
  <si>
    <t>К</t>
  </si>
  <si>
    <t>П</t>
  </si>
  <si>
    <t>С</t>
  </si>
  <si>
    <t xml:space="preserve"> - теоретичні заняття;</t>
  </si>
  <si>
    <t xml:space="preserve"> - екзаменаційна  сесія;</t>
  </si>
  <si>
    <t xml:space="preserve"> - канікули;</t>
  </si>
  <si>
    <t>Всього</t>
  </si>
  <si>
    <t>НАВЧАЛЬНОЇ</t>
  </si>
  <si>
    <t>Екзамени</t>
  </si>
  <si>
    <t>Заліки</t>
  </si>
  <si>
    <t>РОЗПОДІЛ ЗА СЕМЕСТРАМИ</t>
  </si>
  <si>
    <t>Кількість</t>
  </si>
  <si>
    <t>кредитів</t>
  </si>
  <si>
    <t xml:space="preserve"> Розподіл по курсам та семестрам  </t>
  </si>
  <si>
    <t>Загальна кількість</t>
  </si>
  <si>
    <t xml:space="preserve">Рік вступу </t>
  </si>
  <si>
    <t>На основі</t>
  </si>
  <si>
    <t xml:space="preserve"> ГРАФІК  НАВЧАЛЬНОГО ПРОЦЕСУ</t>
  </si>
  <si>
    <t>За для нормальної роботи системи необхідно витримувати вірний формат файлу із навчальним планом.</t>
  </si>
  <si>
    <t>На першому аркуши "Shapka" у комірках повинно бути:</t>
  </si>
  <si>
    <t xml:space="preserve"> код та назва спеціальності</t>
  </si>
  <si>
    <t>сховано, вмістит вказівку про тип семестру - осінній, весняний</t>
  </si>
  <si>
    <t>з рядка 19</t>
  </si>
  <si>
    <t>повиннен починатись перелік дисціплін та назв груп дисціплін</t>
  </si>
  <si>
    <t>На другому аркуши "Plan" повинно бути:</t>
  </si>
  <si>
    <t>назви курсів (не повинно бути назв групи, або ще чогось)</t>
  </si>
  <si>
    <t>номера семестрів</t>
  </si>
  <si>
    <t>кількість тижнів у семестрах</t>
  </si>
  <si>
    <t xml:space="preserve">вага кредиту </t>
  </si>
  <si>
    <t xml:space="preserve">рядок 17 стовбчики 35,52,69,86,103,120,137,154,171,188,205,222 </t>
  </si>
  <si>
    <t xml:space="preserve">рядок 15 стовбчики 35,52,69,86,103,120,137,154,171,188,205,222 </t>
  </si>
  <si>
    <t xml:space="preserve">рядок 12 стовбчики 35,52,69,86,103,120,137,154,171,188,205,222 </t>
  </si>
  <si>
    <t xml:space="preserve">рядок 18 стовбчики 35,52,69,86,103,120,137,154,171,188,205,222 </t>
  </si>
  <si>
    <t xml:space="preserve">рядок з 31 до 37 у стовбчиках з 27 до 53 </t>
  </si>
  <si>
    <t xml:space="preserve">рядок 17 стовбчики 25 </t>
  </si>
  <si>
    <t xml:space="preserve">рядок 20,21,22,23,24,25,26 </t>
  </si>
  <si>
    <t xml:space="preserve">рядок 13 стовбчик 6 </t>
  </si>
  <si>
    <t xml:space="preserve"> ПРАКТИКА та ДЕРЖАВНА АТЕСТАЦІЯ</t>
  </si>
  <si>
    <t xml:space="preserve">рядок 42 стовбчик 1 </t>
  </si>
  <si>
    <t xml:space="preserve">рядок 43 стовбчик 1 </t>
  </si>
  <si>
    <t xml:space="preserve">рядок 44 стовбчик 6 </t>
  </si>
  <si>
    <t>Підпис начальника навчальної частини</t>
  </si>
  <si>
    <t>Підпис декана факультету</t>
  </si>
  <si>
    <t>Підпис завідувача кафедрою</t>
  </si>
  <si>
    <t xml:space="preserve">             ЗАТВЕРДЖУЮ</t>
  </si>
  <si>
    <t>МІНІСТЕРСТВО ОСВІТИ І НАУКИ УКРАЇНИ</t>
  </si>
  <si>
    <t>1.  О Б О В ` Я З К О В І    Д И С Ц И П Л І Н И</t>
  </si>
  <si>
    <t>Всього за циклом обов'язкових дисциплін</t>
  </si>
  <si>
    <t>2.  В И Б І Р К О В І    Д И С Ц И П Л І Н И</t>
  </si>
  <si>
    <t>Української мови та загал. мовознавства</t>
  </si>
  <si>
    <t>ІУтаСД</t>
  </si>
  <si>
    <t>Філософії</t>
  </si>
  <si>
    <t xml:space="preserve">     </t>
  </si>
  <si>
    <t>повної загальної середньої освіти</t>
  </si>
  <si>
    <t xml:space="preserve">Iсторiя та культура України                        </t>
  </si>
  <si>
    <t>Українська мова за професійним спрямуванням</t>
  </si>
  <si>
    <t xml:space="preserve">Фiлософiя                              </t>
  </si>
  <si>
    <t>Прикладної лінгвістики</t>
  </si>
  <si>
    <t>Ознайомча практика</t>
  </si>
  <si>
    <t>"ЗАТВЕРДЖУЮ"</t>
  </si>
  <si>
    <t>Ректор</t>
  </si>
  <si>
    <t>О.О. Григор</t>
  </si>
  <si>
    <t>Протокол № ______  від "___" ____________ 20___</t>
  </si>
  <si>
    <t xml:space="preserve">"______"_________________  20____ </t>
  </si>
  <si>
    <t>підготовки на першому (бакалаврському) рівні вищої освіти</t>
  </si>
  <si>
    <t xml:space="preserve">Освітня </t>
  </si>
  <si>
    <t>кваліфікація</t>
  </si>
  <si>
    <t>(зазначається освітній рівень)</t>
  </si>
  <si>
    <t>Спеціальність</t>
  </si>
  <si>
    <t>Спеціалізація</t>
  </si>
  <si>
    <t xml:space="preserve">Освітня програма </t>
  </si>
  <si>
    <t>(назва освітньої програмиї)</t>
  </si>
  <si>
    <t>(денна,  заочна)</t>
  </si>
  <si>
    <t>І.  ГРАФІК ОСВІТНЬОГО ПРОЦЕСУ</t>
  </si>
  <si>
    <t>IV. АТЕСТАЦІЯ</t>
  </si>
  <si>
    <t>III. ПРАКТИЧНА ПІДГОТОВКА</t>
  </si>
  <si>
    <t>Атестація</t>
  </si>
  <si>
    <t>А</t>
  </si>
  <si>
    <t xml:space="preserve"> - практична  підготовка;</t>
  </si>
  <si>
    <t>I</t>
  </si>
  <si>
    <t>II</t>
  </si>
  <si>
    <t>III</t>
  </si>
  <si>
    <t>IV</t>
  </si>
  <si>
    <t>Практична підготовка</t>
  </si>
  <si>
    <t>Підготовка кваліфікаційної роботи</t>
  </si>
  <si>
    <t xml:space="preserve">Галузь знань </t>
  </si>
  <si>
    <t>V.  ПЛАН  ОСВІТНЬОГО  ПРОЦЕСУ</t>
  </si>
  <si>
    <t xml:space="preserve">          1.1 Цикл загальної підготовки</t>
  </si>
  <si>
    <t>Фізичне виховання</t>
  </si>
  <si>
    <t>(шифр і назва галузі знань)</t>
  </si>
  <si>
    <t xml:space="preserve">   Вид підготовки</t>
  </si>
  <si>
    <t>(шифр та назва спеціалізації)</t>
  </si>
  <si>
    <t xml:space="preserve">                                 (підпис)                                     (призвище та ініціали)</t>
  </si>
  <si>
    <t>Затверджено вченою радою ЧДТУ</t>
  </si>
  <si>
    <t xml:space="preserve">          1.2 Цикл професійної підготовки</t>
  </si>
  <si>
    <t>Форма атестації (кваліфікаційний іспит, кваліфікаційна робота бакалавра (магістра))</t>
  </si>
  <si>
    <t>ОЗП 1</t>
  </si>
  <si>
    <t>ОЗП 2</t>
  </si>
  <si>
    <t>ОЗП 3</t>
  </si>
  <si>
    <t>ОЗП 5</t>
  </si>
  <si>
    <t>ОПП 1</t>
  </si>
  <si>
    <t xml:space="preserve">        А Т Е С Т А Ц І Я </t>
  </si>
  <si>
    <t>Начальник навчально-методичного відділу_____________ С.М. Мильніченко</t>
  </si>
  <si>
    <t>Код</t>
  </si>
  <si>
    <t xml:space="preserve">Обсяг годин аудиторних занять </t>
  </si>
  <si>
    <t>лекції</t>
  </si>
  <si>
    <t>ЄКТС</t>
  </si>
  <si>
    <t xml:space="preserve"> Екзамени:                                    </t>
  </si>
  <si>
    <t>на семестр:</t>
  </si>
  <si>
    <t>практ. заняття</t>
  </si>
  <si>
    <t>лаб.роботи</t>
  </si>
  <si>
    <t xml:space="preserve"> Заліки:                                          </t>
  </si>
  <si>
    <t>Кількість годин на тиждень:</t>
  </si>
  <si>
    <t>Загальна кількість контрольних заходів</t>
  </si>
  <si>
    <t>Безпека життєдіяльності та цивільний захист</t>
  </si>
  <si>
    <t>ВПП 1</t>
  </si>
  <si>
    <t>ВПП 2</t>
  </si>
  <si>
    <t>ВПП 3</t>
  </si>
  <si>
    <t>ВПП 4</t>
  </si>
  <si>
    <t>ВПП 5</t>
  </si>
  <si>
    <t>ВПП 6</t>
  </si>
  <si>
    <t>ВПП 7</t>
  </si>
  <si>
    <t>ВПП 9</t>
  </si>
  <si>
    <t>ВПП 10</t>
  </si>
  <si>
    <t xml:space="preserve">Курсові проекти/роботи: </t>
  </si>
  <si>
    <t>Завідувач кафедри</t>
  </si>
  <si>
    <t>________________________</t>
  </si>
  <si>
    <t>ОПП 3</t>
  </si>
  <si>
    <t>ОПП 2</t>
  </si>
  <si>
    <t>ОПП 4</t>
  </si>
  <si>
    <t>ОПП 5</t>
  </si>
  <si>
    <t>ОПП 6</t>
  </si>
  <si>
    <t>ОПП 7</t>
  </si>
  <si>
    <t>ОПП 9</t>
  </si>
  <si>
    <t>ОПП 10</t>
  </si>
  <si>
    <t>ОПП 11</t>
  </si>
  <si>
    <t>ОПП 12</t>
  </si>
  <si>
    <t>ОПП 13</t>
  </si>
  <si>
    <t>ОПП 14</t>
  </si>
  <si>
    <t>ОПП 15</t>
  </si>
  <si>
    <t>ОПП 8</t>
  </si>
  <si>
    <t>ВЗП 1</t>
  </si>
  <si>
    <t>ВЗП 2</t>
  </si>
  <si>
    <t>ВЗП 3</t>
  </si>
  <si>
    <t>ВЗП 4</t>
  </si>
  <si>
    <t>ВЗП 5</t>
  </si>
  <si>
    <t xml:space="preserve">  ,</t>
  </si>
  <si>
    <t xml:space="preserve">____________________   </t>
  </si>
  <si>
    <t>____________________    20____р.</t>
  </si>
  <si>
    <t>Кваліфікаційний іспит</t>
  </si>
  <si>
    <t>А 1</t>
  </si>
  <si>
    <t xml:space="preserve">          2.1 Цикл загальної підготовки *</t>
  </si>
  <si>
    <t xml:space="preserve">          2.2 Цикл професійної підготовки **                                                                                                                           </t>
  </si>
  <si>
    <t>Вступ до фаху</t>
  </si>
  <si>
    <t>Лексикологія та стилістика англійської мови</t>
  </si>
  <si>
    <t>Практика англійської мови</t>
  </si>
  <si>
    <t>Практична фонетика англійської мови</t>
  </si>
  <si>
    <t>Вступ до мовознавства</t>
  </si>
  <si>
    <t>Граматика англійської мови</t>
  </si>
  <si>
    <t>Друга іноземна мова</t>
  </si>
  <si>
    <t>Навчально-виробнича практика</t>
  </si>
  <si>
    <t>Перша перекладацька практика</t>
  </si>
  <si>
    <t>03 Гуманітарні науки</t>
  </si>
  <si>
    <t>035 Філологія</t>
  </si>
  <si>
    <t>Прикладна лінгвістика</t>
  </si>
  <si>
    <t xml:space="preserve">035.10 </t>
  </si>
  <si>
    <t>Друга перекладацькапрактика</t>
  </si>
  <si>
    <t>Історії та права</t>
  </si>
  <si>
    <t>Української мови та загального мовознавства</t>
  </si>
  <si>
    <t>Філосовських та політичних наук</t>
  </si>
  <si>
    <t>Романо-германської філології та перекладу</t>
  </si>
  <si>
    <t>Фізичного виховання та здоровя людини</t>
  </si>
  <si>
    <t>Безпеки життєдіяльності</t>
  </si>
  <si>
    <t>Програмного забезпечення автоматизованих систем</t>
  </si>
  <si>
    <t>Махиня Н.В.</t>
  </si>
  <si>
    <t>Лещенко Г.В.</t>
  </si>
  <si>
    <t>Теорія та практика перекладу (англійська мова)</t>
  </si>
  <si>
    <t>ОЗП 4</t>
  </si>
  <si>
    <t>Сучасна англомовна література</t>
  </si>
  <si>
    <t>- атестація</t>
  </si>
  <si>
    <r>
      <rPr>
        <b/>
        <sz val="14"/>
        <rFont val="Times New Roman"/>
        <family val="1"/>
        <charset val="204"/>
      </rPr>
      <t>3 роки 10 місяців</t>
    </r>
    <r>
      <rPr>
        <b/>
        <sz val="14"/>
        <color rgb="FFFF0000"/>
        <rFont val="Times New Roman"/>
        <family val="1"/>
        <charset val="204"/>
      </rPr>
      <t xml:space="preserve"> </t>
    </r>
  </si>
  <si>
    <t>Інформаційні та Інтернет технології в лінгвістиці</t>
  </si>
  <si>
    <t xml:space="preserve">     Декан ______________ </t>
  </si>
  <si>
    <t>Всього за циклом вибіркових дисциплін</t>
  </si>
  <si>
    <t>Усний переклад</t>
  </si>
  <si>
    <t>НДВВЗП1</t>
  </si>
  <si>
    <t>НДВВЗП2</t>
  </si>
  <si>
    <t>НДВВЗП3</t>
  </si>
  <si>
    <t>НДВВЗП4</t>
  </si>
  <si>
    <t>НДВВЗП5</t>
  </si>
  <si>
    <t>НДВВПП1</t>
  </si>
  <si>
    <t>НДВВПП2</t>
  </si>
  <si>
    <t>НДВВПП3</t>
  </si>
  <si>
    <t>НДВВПП4</t>
  </si>
  <si>
    <t>НДВВПП5</t>
  </si>
  <si>
    <t>НДВВПП6</t>
  </si>
  <si>
    <t>НДВВПП7</t>
  </si>
  <si>
    <t>ВПП 8</t>
  </si>
  <si>
    <t>НДВВПП8</t>
  </si>
  <si>
    <t>НДВВПП9</t>
  </si>
  <si>
    <t>НДВВПП10</t>
  </si>
  <si>
    <t>2021</t>
  </si>
  <si>
    <r>
      <t>Друга перекладацька практика -</t>
    </r>
    <r>
      <rPr>
        <sz val="14"/>
        <color rgb="FFFF0000"/>
        <rFont val="Times New Roman Cyr"/>
        <charset val="204"/>
      </rPr>
      <t xml:space="preserve"> виробнича 2 </t>
    </r>
    <r>
      <rPr>
        <sz val="14"/>
        <rFont val="Times New Roman Cyr"/>
        <family val="1"/>
        <charset val="204"/>
      </rPr>
      <t xml:space="preserve"> </t>
    </r>
  </si>
  <si>
    <r>
      <t xml:space="preserve">Перша перекладацька практика - </t>
    </r>
    <r>
      <rPr>
        <sz val="14"/>
        <color rgb="FFFF0000"/>
        <rFont val="Times New Roman Cyr"/>
        <charset val="204"/>
      </rPr>
      <t>виробнича 1</t>
    </r>
  </si>
  <si>
    <t xml:space="preserve">бакалавр філології за спеціалізацією </t>
  </si>
  <si>
    <t xml:space="preserve">          "Прикладна лінгвістика"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</si>
</sst>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р.&quot;;[Red]\-#,##0.00\ &quot;р.&quot;"/>
    <numFmt numFmtId="165" formatCode="0.0"/>
    <numFmt numFmtId="166" formatCode="\Т\е\кs\т"/>
  </numFmts>
  <fonts count="88" x14ac:knownFonts="1">
    <font>
      <sz val="12"/>
      <name val="Times New Roman Cyr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1"/>
      <name val="Arial Cyr"/>
      <charset val="204"/>
    </font>
    <font>
      <sz val="14"/>
      <name val="Times New Roman Cyr"/>
      <family val="1"/>
      <charset val="204"/>
    </font>
    <font>
      <sz val="9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1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b/>
      <sz val="1"/>
      <name val="Times New Roman Cyr"/>
      <family val="1"/>
      <charset val="204"/>
    </font>
    <font>
      <sz val="1"/>
      <name val="Times New Roman Cyr"/>
      <family val="1"/>
      <charset val="204"/>
    </font>
    <font>
      <sz val="10"/>
      <color indexed="9"/>
      <name val="Times New Roman Cyr"/>
      <family val="1"/>
      <charset val="204"/>
    </font>
    <font>
      <sz val="12"/>
      <color indexed="20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4"/>
      <name val="Times New Roman"/>
      <family val="1"/>
    </font>
    <font>
      <b/>
      <sz val="8"/>
      <name val="Times New Roman"/>
      <family val="1"/>
    </font>
    <font>
      <sz val="12"/>
      <color indexed="22"/>
      <name val="Times New Roman"/>
      <family val="1"/>
      <charset val="204"/>
    </font>
    <font>
      <b/>
      <sz val="12"/>
      <name val="Times New Roman"/>
      <family val="1"/>
    </font>
    <font>
      <b/>
      <sz val="14"/>
      <color indexed="9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sz val="14"/>
      <color indexed="9"/>
      <name val="Times New Roman Cyr"/>
      <family val="1"/>
      <charset val="204"/>
    </font>
    <font>
      <sz val="8"/>
      <color indexed="9"/>
      <name val="Times New Roman Cyr"/>
      <family val="1"/>
      <charset val="204"/>
    </font>
    <font>
      <sz val="8"/>
      <color indexed="9"/>
      <name val="Arial Cyr"/>
      <family val="2"/>
      <charset val="204"/>
    </font>
    <font>
      <b/>
      <sz val="8"/>
      <color indexed="9"/>
      <name val="Times New Roman Cyr"/>
      <family val="1"/>
      <charset val="204"/>
    </font>
    <font>
      <sz val="11"/>
      <color indexed="9"/>
      <name val="Times New Roman Cyr"/>
      <family val="1"/>
      <charset val="204"/>
    </font>
    <font>
      <b/>
      <sz val="16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 Cy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4"/>
      <color theme="0"/>
      <name val="Times New Roman Cyr"/>
      <family val="1"/>
      <charset val="204"/>
    </font>
    <font>
      <sz val="12"/>
      <color theme="0"/>
      <name val="Times New Roman Cyr"/>
      <family val="1"/>
      <charset val="204"/>
    </font>
    <font>
      <b/>
      <sz val="12"/>
      <color theme="0"/>
      <name val="Times New Roman Cyr"/>
      <family val="1"/>
      <charset val="204"/>
    </font>
    <font>
      <sz val="10"/>
      <color theme="0"/>
      <name val="Times New Roman Cyr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 Cyr"/>
      <charset val="204"/>
    </font>
    <font>
      <b/>
      <sz val="20"/>
      <color theme="6" tint="-0.249977111117893"/>
      <name val="Times New Roman Cyr"/>
      <charset val="204"/>
    </font>
    <font>
      <sz val="12"/>
      <color theme="6" tint="-0.249977111117893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4"/>
      <name val="Times New Roman Cyr"/>
      <charset val="204"/>
    </font>
    <font>
      <sz val="14"/>
      <color rgb="FFFF0000"/>
      <name val="Times New Roman Cyr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77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1" applyNumberFormat="0" applyFill="0" applyBorder="0">
      <alignment horizontal="center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2" applyNumberFormat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7" fillId="21" borderId="9" applyNumberFormat="0" applyAlignment="0" applyProtection="0"/>
    <xf numFmtId="0" fontId="48" fillId="0" borderId="0" applyNumberFormat="0" applyFill="0" applyBorder="0" applyAlignment="0" applyProtection="0"/>
    <xf numFmtId="0" fontId="42" fillId="20" borderId="2" applyNumberFormat="0" applyAlignment="0" applyProtection="0"/>
    <xf numFmtId="0" fontId="1" fillId="0" borderId="0"/>
    <xf numFmtId="0" fontId="46" fillId="0" borderId="8" applyNumberFormat="0" applyFill="0" applyAlignment="0" applyProtection="0"/>
    <xf numFmtId="0" fontId="50" fillId="3" borderId="0" applyNumberFormat="0" applyBorder="0" applyAlignment="0" applyProtection="0"/>
    <xf numFmtId="0" fontId="1" fillId="23" borderId="10" applyNumberFormat="0" applyFont="0" applyAlignment="0" applyProtection="0"/>
    <xf numFmtId="9" fontId="1" fillId="0" borderId="0" applyFont="0" applyFill="0" applyBorder="0" applyAlignment="0" applyProtection="0"/>
    <xf numFmtId="0" fontId="41" fillId="20" borderId="3" applyNumberFormat="0" applyAlignment="0" applyProtection="0"/>
    <xf numFmtId="0" fontId="52" fillId="0" borderId="7" applyNumberFormat="0" applyFill="0" applyAlignment="0" applyProtection="0"/>
    <xf numFmtId="0" fontId="49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" borderId="0" applyNumberFormat="0" applyBorder="0" applyAlignment="0" applyProtection="0"/>
  </cellStyleXfs>
  <cellXfs count="750">
    <xf numFmtId="0" fontId="0" fillId="0" borderId="0" xfId="0" applyBorder="1">
      <alignment horizontal="center"/>
    </xf>
    <xf numFmtId="0" fontId="0" fillId="0" borderId="0" xfId="0" applyFill="1" applyBorder="1">
      <alignment horizontal="center"/>
    </xf>
    <xf numFmtId="0" fontId="3" fillId="0" borderId="0" xfId="0" applyFont="1" applyBorder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12" xfId="0" applyFont="1" applyBorder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Border="1">
      <alignment horizontal="center"/>
    </xf>
    <xf numFmtId="0" fontId="11" fillId="0" borderId="0" xfId="0" applyFont="1" applyBorder="1" applyAlignment="1">
      <alignment horizontal="left"/>
    </xf>
    <xf numFmtId="0" fontId="6" fillId="0" borderId="14" xfId="0" applyFont="1" applyBorder="1" applyAlignment="1">
      <alignment horizontal="centerContinuous"/>
    </xf>
    <xf numFmtId="0" fontId="6" fillId="0" borderId="14" xfId="0" applyFont="1" applyBorder="1">
      <alignment horizontal="center"/>
    </xf>
    <xf numFmtId="0" fontId="11" fillId="0" borderId="15" xfId="0" applyNumberFormat="1" applyFont="1" applyBorder="1" applyAlignment="1">
      <alignment horizontal="center"/>
    </xf>
    <xf numFmtId="1" fontId="11" fillId="0" borderId="12" xfId="0" applyNumberFormat="1" applyFont="1" applyBorder="1">
      <alignment horizontal="center"/>
    </xf>
    <xf numFmtId="1" fontId="11" fillId="0" borderId="20" xfId="0" applyNumberFormat="1" applyFont="1" applyBorder="1">
      <alignment horizontal="center"/>
    </xf>
    <xf numFmtId="1" fontId="11" fillId="0" borderId="21" xfId="0" applyNumberFormat="1" applyFont="1" applyBorder="1">
      <alignment horizontal="center"/>
    </xf>
    <xf numFmtId="1" fontId="11" fillId="0" borderId="14" xfId="0" applyNumberFormat="1" applyFont="1" applyBorder="1">
      <alignment horizontal="center"/>
    </xf>
    <xf numFmtId="1" fontId="11" fillId="0" borderId="22" xfId="0" applyNumberFormat="1" applyFont="1" applyBorder="1">
      <alignment horizontal="center"/>
    </xf>
    <xf numFmtId="1" fontId="11" fillId="0" borderId="23" xfId="0" applyNumberFormat="1" applyFont="1" applyBorder="1">
      <alignment horizontal="center"/>
    </xf>
    <xf numFmtId="0" fontId="17" fillId="24" borderId="14" xfId="0" applyFont="1" applyFill="1" applyBorder="1">
      <alignment horizontal="center"/>
    </xf>
    <xf numFmtId="0" fontId="12" fillId="24" borderId="14" xfId="0" applyFont="1" applyFill="1" applyBorder="1">
      <alignment horizontal="center"/>
    </xf>
    <xf numFmtId="1" fontId="11" fillId="0" borderId="12" xfId="0" applyNumberFormat="1" applyFont="1" applyFill="1" applyBorder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24" xfId="0" applyNumberFormat="1" applyFont="1" applyFill="1" applyBorder="1" applyAlignment="1">
      <alignment horizontal="center"/>
    </xf>
    <xf numFmtId="165" fontId="0" fillId="0" borderId="0" xfId="0" applyNumberFormat="1" applyBorder="1">
      <alignment horizontal="center"/>
    </xf>
    <xf numFmtId="0" fontId="6" fillId="0" borderId="14" xfId="0" applyFont="1" applyBorder="1" applyAlignment="1">
      <alignment horizontal="left"/>
    </xf>
    <xf numFmtId="0" fontId="11" fillId="0" borderId="26" xfId="0" applyNumberFormat="1" applyFont="1" applyBorder="1" applyAlignment="1">
      <alignment horizontal="center"/>
    </xf>
    <xf numFmtId="0" fontId="0" fillId="0" borderId="28" xfId="0" applyBorder="1">
      <alignment horizontal="center"/>
    </xf>
    <xf numFmtId="0" fontId="6" fillId="0" borderId="2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8" xfId="0" applyFont="1" applyBorder="1">
      <alignment horizontal="center"/>
    </xf>
    <xf numFmtId="0" fontId="0" fillId="0" borderId="12" xfId="0" applyFill="1" applyBorder="1">
      <alignment horizontal="center"/>
    </xf>
    <xf numFmtId="0" fontId="12" fillId="25" borderId="29" xfId="0" applyFont="1" applyFill="1" applyBorder="1" applyAlignment="1">
      <alignment horizontal="centerContinuous"/>
    </xf>
    <xf numFmtId="49" fontId="19" fillId="25" borderId="29" xfId="0" applyNumberFormat="1" applyFont="1" applyFill="1" applyBorder="1" applyAlignment="1" applyProtection="1">
      <alignment horizontal="centerContinuous" vertical="justify"/>
    </xf>
    <xf numFmtId="0" fontId="19" fillId="25" borderId="29" xfId="0" applyFont="1" applyFill="1" applyBorder="1" applyAlignment="1">
      <alignment horizontal="centerContinuous"/>
    </xf>
    <xf numFmtId="0" fontId="19" fillId="25" borderId="29" xfId="0" applyFont="1" applyFill="1" applyBorder="1" applyAlignment="1">
      <alignment horizontal="centerContinuous" vertical="center"/>
    </xf>
    <xf numFmtId="1" fontId="9" fillId="25" borderId="29" xfId="0" applyNumberFormat="1" applyFont="1" applyFill="1" applyBorder="1" applyAlignment="1">
      <alignment horizontal="centerContinuous"/>
    </xf>
    <xf numFmtId="1" fontId="16" fillId="25" borderId="29" xfId="0" applyNumberFormat="1" applyFont="1" applyFill="1" applyBorder="1" applyAlignment="1">
      <alignment horizontal="centerContinuous"/>
    </xf>
    <xf numFmtId="0" fontId="6" fillId="0" borderId="20" xfId="0" applyFont="1" applyBorder="1" applyAlignment="1">
      <alignment horizontal="left"/>
    </xf>
    <xf numFmtId="1" fontId="11" fillId="0" borderId="20" xfId="0" applyNumberFormat="1" applyFont="1" applyFill="1" applyBorder="1" applyAlignment="1">
      <alignment horizontal="center"/>
    </xf>
    <xf numFmtId="0" fontId="0" fillId="0" borderId="30" xfId="0" applyBorder="1">
      <alignment horizontal="center"/>
    </xf>
    <xf numFmtId="0" fontId="6" fillId="0" borderId="28" xfId="0" applyFont="1" applyBorder="1" applyAlignment="1">
      <alignment horizontal="centerContinuous"/>
    </xf>
    <xf numFmtId="0" fontId="0" fillId="0" borderId="31" xfId="0" applyFill="1" applyBorder="1">
      <alignment horizontal="center"/>
    </xf>
    <xf numFmtId="0" fontId="4" fillId="0" borderId="32" xfId="0" applyFont="1" applyBorder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Continuous"/>
      <protection locked="0"/>
    </xf>
    <xf numFmtId="0" fontId="14" fillId="0" borderId="0" xfId="0" applyFont="1" applyBorder="1" applyAlignment="1" applyProtection="1">
      <protection locked="0"/>
    </xf>
    <xf numFmtId="0" fontId="0" fillId="0" borderId="0" xfId="0" applyBorder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protection locked="0"/>
    </xf>
    <xf numFmtId="0" fontId="6" fillId="26" borderId="14" xfId="0" applyFont="1" applyFill="1" applyBorder="1" applyAlignment="1" applyProtection="1">
      <protection locked="0"/>
    </xf>
    <xf numFmtId="0" fontId="17" fillId="26" borderId="31" xfId="0" applyFont="1" applyFill="1" applyBorder="1" applyAlignment="1" applyProtection="1">
      <protection locked="0"/>
    </xf>
    <xf numFmtId="0" fontId="17" fillId="26" borderId="28" xfId="0" applyFont="1" applyFill="1" applyBorder="1" applyAlignment="1" applyProtection="1">
      <protection locked="0"/>
    </xf>
    <xf numFmtId="0" fontId="9" fillId="0" borderId="14" xfId="0" applyFont="1" applyBorder="1" applyProtection="1">
      <alignment horizontal="center"/>
      <protection locked="0"/>
    </xf>
    <xf numFmtId="0" fontId="17" fillId="25" borderId="33" xfId="0" applyFont="1" applyFill="1" applyBorder="1">
      <alignment horizontal="center"/>
    </xf>
    <xf numFmtId="0" fontId="17" fillId="25" borderId="34" xfId="0" applyFont="1" applyFill="1" applyBorder="1">
      <alignment horizontal="center"/>
    </xf>
    <xf numFmtId="0" fontId="17" fillId="0" borderId="0" xfId="0" applyFont="1" applyBorder="1">
      <alignment horizontal="center"/>
    </xf>
    <xf numFmtId="0" fontId="17" fillId="24" borderId="14" xfId="0" applyFont="1" applyFill="1" applyBorder="1" applyAlignment="1">
      <alignment horizontal="centerContinuous"/>
    </xf>
    <xf numFmtId="0" fontId="8" fillId="24" borderId="14" xfId="0" applyFont="1" applyFill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12" fillId="25" borderId="14" xfId="0" applyFont="1" applyFill="1" applyBorder="1">
      <alignment horizontal="center"/>
    </xf>
    <xf numFmtId="1" fontId="11" fillId="27" borderId="23" xfId="0" applyNumberFormat="1" applyFont="1" applyFill="1" applyBorder="1">
      <alignment horizontal="center"/>
    </xf>
    <xf numFmtId="0" fontId="11" fillId="27" borderId="23" xfId="0" applyNumberFormat="1" applyFont="1" applyFill="1" applyBorder="1" applyAlignment="1">
      <alignment horizontal="center"/>
    </xf>
    <xf numFmtId="1" fontId="19" fillId="24" borderId="14" xfId="0" applyNumberFormat="1" applyFont="1" applyFill="1" applyBorder="1">
      <alignment horizontal="center"/>
    </xf>
    <xf numFmtId="0" fontId="11" fillId="0" borderId="17" xfId="0" applyNumberFormat="1" applyFont="1" applyFill="1" applyBorder="1" applyAlignment="1">
      <alignment horizontal="center"/>
    </xf>
    <xf numFmtId="0" fontId="11" fillId="0" borderId="38" xfId="0" applyNumberFormat="1" applyFont="1" applyFill="1" applyBorder="1" applyAlignment="1">
      <alignment horizontal="center"/>
    </xf>
    <xf numFmtId="0" fontId="18" fillId="24" borderId="14" xfId="0" applyFont="1" applyFill="1" applyBorder="1">
      <alignment horizontal="center"/>
    </xf>
    <xf numFmtId="0" fontId="5" fillId="0" borderId="0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11" fillId="0" borderId="42" xfId="0" applyNumberFormat="1" applyFont="1" applyBorder="1" applyAlignment="1">
      <alignment horizontal="centerContinuous"/>
    </xf>
    <xf numFmtId="1" fontId="24" fillId="27" borderId="1" xfId="37" applyNumberFormat="1" applyFont="1" applyFill="1" applyBorder="1" applyAlignment="1">
      <alignment horizontal="center"/>
    </xf>
    <xf numFmtId="1" fontId="11" fillId="0" borderId="21" xfId="0" applyNumberFormat="1" applyFont="1" applyFill="1" applyBorder="1">
      <alignment horizontal="center"/>
    </xf>
    <xf numFmtId="1" fontId="11" fillId="0" borderId="44" xfId="0" applyNumberFormat="1" applyFont="1" applyFill="1" applyBorder="1">
      <alignment horizontal="center"/>
    </xf>
    <xf numFmtId="9" fontId="11" fillId="0" borderId="45" xfId="37" applyFont="1" applyFill="1" applyBorder="1" applyAlignment="1">
      <alignment horizontal="center"/>
    </xf>
    <xf numFmtId="0" fontId="11" fillId="0" borderId="39" xfId="0" applyNumberFormat="1" applyFont="1" applyFill="1" applyBorder="1" applyAlignment="1">
      <alignment horizontal="center"/>
    </xf>
    <xf numFmtId="0" fontId="11" fillId="0" borderId="35" xfId="0" applyNumberFormat="1" applyFont="1" applyFill="1" applyBorder="1" applyAlignment="1">
      <alignment horizontal="center"/>
    </xf>
    <xf numFmtId="0" fontId="11" fillId="0" borderId="46" xfId="0" applyNumberFormat="1" applyFont="1" applyFill="1" applyBorder="1" applyAlignment="1">
      <alignment horizontal="center"/>
    </xf>
    <xf numFmtId="0" fontId="11" fillId="0" borderId="34" xfId="0" applyNumberFormat="1" applyFont="1" applyFill="1" applyBorder="1" applyAlignment="1">
      <alignment horizontal="center"/>
    </xf>
    <xf numFmtId="0" fontId="8" fillId="25" borderId="29" xfId="0" applyFont="1" applyFill="1" applyBorder="1" applyAlignment="1">
      <alignment horizontal="left"/>
    </xf>
    <xf numFmtId="49" fontId="17" fillId="24" borderId="15" xfId="0" applyNumberFormat="1" applyFont="1" applyFill="1" applyBorder="1" applyAlignment="1"/>
    <xf numFmtId="166" fontId="17" fillId="24" borderId="15" xfId="0" applyNumberFormat="1" applyFont="1" applyFill="1" applyBorder="1" applyAlignment="1"/>
    <xf numFmtId="166" fontId="17" fillId="24" borderId="32" xfId="0" applyNumberFormat="1" applyFont="1" applyFill="1" applyBorder="1" applyAlignment="1"/>
    <xf numFmtId="0" fontId="17" fillId="28" borderId="32" xfId="0" applyNumberFormat="1" applyFont="1" applyFill="1" applyBorder="1" applyAlignment="1">
      <alignment horizontal="center"/>
    </xf>
    <xf numFmtId="1" fontId="17" fillId="28" borderId="49" xfId="0" applyNumberFormat="1" applyFont="1" applyFill="1" applyBorder="1" applyAlignment="1">
      <alignment horizontal="center"/>
    </xf>
    <xf numFmtId="165" fontId="17" fillId="24" borderId="15" xfId="0" applyNumberFormat="1" applyFont="1" applyFill="1" applyBorder="1">
      <alignment horizontal="center"/>
    </xf>
    <xf numFmtId="1" fontId="11" fillId="0" borderId="23" xfId="0" applyNumberFormat="1" applyFont="1" applyFill="1" applyBorder="1" applyAlignment="1">
      <alignment horizontal="center"/>
    </xf>
    <xf numFmtId="0" fontId="25" fillId="0" borderId="0" xfId="0" applyFont="1" applyBorder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0" fillId="0" borderId="0" xfId="0" applyFill="1" applyBorder="1" applyProtection="1">
      <alignment horizontal="center"/>
      <protection locked="0"/>
    </xf>
    <xf numFmtId="0" fontId="12" fillId="0" borderId="0" xfId="0" applyFont="1" applyFill="1" applyBorder="1" applyProtection="1">
      <alignment horizontal="center"/>
      <protection locked="0"/>
    </xf>
    <xf numFmtId="0" fontId="15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17" fillId="26" borderId="30" xfId="0" applyFont="1" applyFill="1" applyBorder="1" applyAlignment="1" applyProtection="1">
      <protection locked="0"/>
    </xf>
    <xf numFmtId="0" fontId="4" fillId="0" borderId="0" xfId="0" applyFont="1" applyFill="1" applyBorder="1" applyProtection="1">
      <alignment horizontal="center"/>
      <protection locked="0"/>
    </xf>
    <xf numFmtId="0" fontId="6" fillId="0" borderId="0" xfId="0" applyFont="1" applyFill="1" applyBorder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Protection="1">
      <alignment horizontal="center"/>
      <protection locked="0"/>
    </xf>
    <xf numFmtId="0" fontId="9" fillId="0" borderId="0" xfId="0" applyFont="1" applyFill="1" applyBorder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2" fillId="0" borderId="16" xfId="0" applyFont="1" applyBorder="1" applyProtection="1">
      <alignment horizontal="center"/>
      <protection locked="0"/>
    </xf>
    <xf numFmtId="0" fontId="19" fillId="25" borderId="29" xfId="0" applyFont="1" applyFill="1" applyBorder="1" applyAlignment="1" applyProtection="1">
      <alignment horizontal="centerContinuous"/>
      <protection locked="0"/>
    </xf>
    <xf numFmtId="0" fontId="17" fillId="24" borderId="14" xfId="0" applyFont="1" applyFill="1" applyBorder="1" applyProtection="1">
      <alignment horizontal="center"/>
      <protection locked="0"/>
    </xf>
    <xf numFmtId="0" fontId="9" fillId="0" borderId="12" xfId="0" applyFont="1" applyBorder="1" applyProtection="1">
      <alignment horizontal="center"/>
      <protection locked="0"/>
    </xf>
    <xf numFmtId="0" fontId="17" fillId="28" borderId="32" xfId="0" applyNumberFormat="1" applyFont="1" applyFill="1" applyBorder="1" applyAlignment="1" applyProtection="1">
      <alignment horizontal="center"/>
      <protection locked="0"/>
    </xf>
    <xf numFmtId="0" fontId="28" fillId="25" borderId="12" xfId="0" applyFont="1" applyFill="1" applyBorder="1">
      <alignment horizontal="center"/>
    </xf>
    <xf numFmtId="0" fontId="29" fillId="24" borderId="12" xfId="0" applyFont="1" applyFill="1" applyBorder="1" applyAlignment="1">
      <alignment horizontal="centerContinuous"/>
    </xf>
    <xf numFmtId="0" fontId="29" fillId="25" borderId="50" xfId="0" applyFont="1" applyFill="1" applyBorder="1" applyAlignment="1">
      <alignment horizontal="center" vertical="center"/>
    </xf>
    <xf numFmtId="0" fontId="23" fillId="0" borderId="14" xfId="0" applyFont="1" applyBorder="1" applyAlignment="1" applyProtection="1">
      <alignment horizontal="center"/>
      <protection locked="0"/>
    </xf>
    <xf numFmtId="0" fontId="23" fillId="0" borderId="2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4" fillId="0" borderId="22" xfId="0" applyFont="1" applyBorder="1" applyAlignment="1" applyProtection="1">
      <protection locked="0"/>
    </xf>
    <xf numFmtId="1" fontId="9" fillId="25" borderId="46" xfId="0" applyNumberFormat="1" applyFont="1" applyFill="1" applyBorder="1" applyAlignment="1">
      <alignment horizontal="centerContinuous"/>
    </xf>
    <xf numFmtId="0" fontId="18" fillId="24" borderId="34" xfId="0" applyFont="1" applyFill="1" applyBorder="1">
      <alignment horizontal="center"/>
    </xf>
    <xf numFmtId="0" fontId="4" fillId="0" borderId="14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19" fillId="25" borderId="29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9" fillId="29" borderId="12" xfId="0" applyFont="1" applyFill="1" applyBorder="1" applyAlignment="1"/>
    <xf numFmtId="0" fontId="4" fillId="0" borderId="52" xfId="0" applyFont="1" applyFill="1" applyBorder="1" applyAlignment="1"/>
    <xf numFmtId="0" fontId="17" fillId="24" borderId="15" xfId="0" applyFont="1" applyFill="1" applyBorder="1" applyAlignment="1">
      <alignment horizontal="left"/>
    </xf>
    <xf numFmtId="0" fontId="17" fillId="25" borderId="29" xfId="0" applyFont="1" applyFill="1" applyBorder="1" applyAlignment="1">
      <alignment horizontal="left"/>
    </xf>
    <xf numFmtId="0" fontId="17" fillId="24" borderId="14" xfId="0" applyFont="1" applyFill="1" applyBorder="1" applyAlignment="1">
      <alignment horizontal="left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165" fontId="11" fillId="0" borderId="22" xfId="0" applyNumberFormat="1" applyFont="1" applyFill="1" applyBorder="1" applyAlignment="1">
      <alignment horizontal="center"/>
    </xf>
    <xf numFmtId="165" fontId="11" fillId="0" borderId="23" xfId="0" applyNumberFormat="1" applyFont="1" applyFill="1" applyBorder="1" applyAlignment="1">
      <alignment horizontal="center"/>
    </xf>
    <xf numFmtId="0" fontId="17" fillId="25" borderId="14" xfId="0" applyFont="1" applyFill="1" applyBorder="1">
      <alignment horizontal="center"/>
    </xf>
    <xf numFmtId="0" fontId="29" fillId="25" borderId="12" xfId="0" applyFont="1" applyFill="1" applyBorder="1" applyAlignment="1">
      <alignment horizontal="centerContinuous"/>
    </xf>
    <xf numFmtId="1" fontId="19" fillId="25" borderId="14" xfId="0" applyNumberFormat="1" applyFont="1" applyFill="1" applyBorder="1">
      <alignment horizontal="center"/>
    </xf>
    <xf numFmtId="0" fontId="17" fillId="25" borderId="14" xfId="0" applyFont="1" applyFill="1" applyBorder="1" applyAlignment="1">
      <alignment horizontal="centerContinuous"/>
    </xf>
    <xf numFmtId="0" fontId="18" fillId="25" borderId="14" xfId="0" applyFont="1" applyFill="1" applyBorder="1">
      <alignment horizontal="center"/>
    </xf>
    <xf numFmtId="0" fontId="23" fillId="0" borderId="0" xfId="0" applyFont="1" applyBorder="1" applyAlignment="1">
      <alignment horizontal="center"/>
    </xf>
    <xf numFmtId="165" fontId="11" fillId="26" borderId="33" xfId="0" applyNumberFormat="1" applyFont="1" applyFill="1" applyBorder="1">
      <alignment horizontal="center"/>
    </xf>
    <xf numFmtId="0" fontId="18" fillId="25" borderId="12" xfId="0" applyFont="1" applyFill="1" applyBorder="1">
      <alignment horizontal="center"/>
    </xf>
    <xf numFmtId="165" fontId="11" fillId="26" borderId="34" xfId="0" applyNumberFormat="1" applyFont="1" applyFill="1" applyBorder="1">
      <alignment horizontal="center"/>
    </xf>
    <xf numFmtId="0" fontId="18" fillId="24" borderId="12" xfId="0" applyFont="1" applyFill="1" applyBorder="1">
      <alignment horizontal="center"/>
    </xf>
    <xf numFmtId="1" fontId="11" fillId="27" borderId="23" xfId="0" applyNumberFormat="1" applyFont="1" applyFill="1" applyBorder="1" applyAlignment="1">
      <alignment horizontal="center" vertical="center"/>
    </xf>
    <xf numFmtId="0" fontId="11" fillId="27" borderId="21" xfId="0" applyNumberFormat="1" applyFont="1" applyFill="1" applyBorder="1" applyAlignment="1">
      <alignment horizontal="center"/>
    </xf>
    <xf numFmtId="1" fontId="11" fillId="27" borderId="21" xfId="0" applyNumberFormat="1" applyFont="1" applyFill="1" applyBorder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65" fontId="0" fillId="0" borderId="0" xfId="0" applyNumberFormat="1" applyFill="1" applyBorder="1">
      <alignment horizontal="center"/>
    </xf>
    <xf numFmtId="0" fontId="3" fillId="0" borderId="0" xfId="0" applyFont="1" applyFill="1" applyBorder="1">
      <alignment horizontal="center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Protection="1">
      <alignment horizontal="center"/>
      <protection locked="0"/>
    </xf>
    <xf numFmtId="0" fontId="32" fillId="0" borderId="0" xfId="0" applyFont="1" applyBorder="1" applyAlignment="1" applyProtection="1">
      <alignment horizontal="left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Protection="1">
      <alignment horizontal="center"/>
      <protection locked="0"/>
    </xf>
    <xf numFmtId="0" fontId="33" fillId="0" borderId="0" xfId="0" applyFont="1" applyBorder="1" applyProtection="1">
      <alignment horizontal="center"/>
      <protection locked="0"/>
    </xf>
    <xf numFmtId="0" fontId="32" fillId="0" borderId="0" xfId="0" applyFont="1" applyBorder="1" applyProtection="1">
      <alignment horizontal="center"/>
      <protection locked="0"/>
    </xf>
    <xf numFmtId="0" fontId="30" fillId="0" borderId="0" xfId="0" applyFont="1" applyBorder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34" fillId="0" borderId="0" xfId="0" applyFont="1" applyBorder="1" applyProtection="1">
      <alignment horizontal="center"/>
      <protection locked="0"/>
    </xf>
    <xf numFmtId="0" fontId="35" fillId="0" borderId="0" xfId="0" applyFont="1" applyBorder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33" fillId="0" borderId="0" xfId="0" applyFont="1" applyFill="1" applyBorder="1" applyProtection="1">
      <alignment horizontal="center"/>
      <protection locked="0"/>
    </xf>
    <xf numFmtId="0" fontId="16" fillId="26" borderId="30" xfId="0" applyFont="1" applyFill="1" applyBorder="1" applyProtection="1">
      <alignment horizontal="center"/>
      <protection locked="0"/>
    </xf>
    <xf numFmtId="0" fontId="16" fillId="26" borderId="28" xfId="0" applyFont="1" applyFill="1" applyBorder="1" applyProtection="1">
      <alignment horizontal="center"/>
      <protection locked="0"/>
    </xf>
    <xf numFmtId="0" fontId="6" fillId="26" borderId="28" xfId="0" applyFont="1" applyFill="1" applyBorder="1" applyAlignment="1" applyProtection="1">
      <alignment horizontal="left"/>
      <protection locked="0"/>
    </xf>
    <xf numFmtId="0" fontId="12" fillId="26" borderId="28" xfId="0" applyFont="1" applyFill="1" applyBorder="1" applyProtection="1">
      <alignment horizontal="center"/>
      <protection locked="0"/>
    </xf>
    <xf numFmtId="0" fontId="6" fillId="26" borderId="28" xfId="0" applyFont="1" applyFill="1" applyBorder="1" applyProtection="1">
      <alignment horizontal="center"/>
      <protection locked="0"/>
    </xf>
    <xf numFmtId="0" fontId="17" fillId="26" borderId="53" xfId="0" applyFont="1" applyFill="1" applyBorder="1" applyAlignment="1" applyProtection="1">
      <protection locked="0"/>
    </xf>
    <xf numFmtId="0" fontId="20" fillId="0" borderId="31" xfId="0" applyNumberFormat="1" applyFont="1" applyBorder="1" applyAlignment="1" applyProtection="1">
      <alignment horizontal="left"/>
      <protection locked="0"/>
    </xf>
    <xf numFmtId="0" fontId="0" fillId="0" borderId="14" xfId="0" applyBorder="1" applyProtection="1">
      <alignment horizontal="center"/>
      <protection locked="0"/>
    </xf>
    <xf numFmtId="0" fontId="12" fillId="0" borderId="14" xfId="0" applyFont="1" applyBorder="1" applyAlignment="1" applyProtection="1">
      <alignment horizontal="centerContinuous"/>
      <protection locked="0"/>
    </xf>
    <xf numFmtId="0" fontId="0" fillId="0" borderId="14" xfId="0" applyBorder="1" applyAlignment="1" applyProtection="1">
      <protection locked="0"/>
    </xf>
    <xf numFmtId="0" fontId="12" fillId="0" borderId="14" xfId="0" applyFont="1" applyBorder="1" applyAlignment="1" applyProtection="1"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protection locked="0"/>
    </xf>
    <xf numFmtId="0" fontId="4" fillId="0" borderId="14" xfId="0" applyFont="1" applyFill="1" applyBorder="1" applyAlignment="1" applyProtection="1">
      <protection locked="0"/>
    </xf>
    <xf numFmtId="0" fontId="0" fillId="0" borderId="14" xfId="0" applyFill="1" applyBorder="1" applyProtection="1">
      <alignment horizontal="center"/>
      <protection locked="0"/>
    </xf>
    <xf numFmtId="0" fontId="6" fillId="26" borderId="22" xfId="0" applyFont="1" applyFill="1" applyBorder="1" applyAlignment="1" applyProtection="1">
      <protection locked="0"/>
    </xf>
    <xf numFmtId="0" fontId="4" fillId="0" borderId="54" xfId="0" applyFont="1" applyBorder="1" applyAlignment="1" applyProtection="1">
      <alignment horizontal="left"/>
      <protection locked="0"/>
    </xf>
    <xf numFmtId="0" fontId="0" fillId="0" borderId="22" xfId="0" applyFill="1" applyBorder="1" applyProtection="1">
      <alignment horizontal="center"/>
      <protection locked="0"/>
    </xf>
    <xf numFmtId="0" fontId="56" fillId="0" borderId="55" xfId="33" applyFont="1" applyFill="1" applyBorder="1" applyAlignment="1">
      <alignment horizontal="center" vertical="center"/>
    </xf>
    <xf numFmtId="0" fontId="56" fillId="0" borderId="56" xfId="33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left"/>
    </xf>
    <xf numFmtId="165" fontId="11" fillId="0" borderId="20" xfId="0" applyNumberFormat="1" applyFont="1" applyFill="1" applyBorder="1" applyAlignment="1">
      <alignment horizontal="center"/>
    </xf>
    <xf numFmtId="165" fontId="11" fillId="0" borderId="21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/>
    </xf>
    <xf numFmtId="1" fontId="11" fillId="27" borderId="21" xfId="0" applyNumberFormat="1" applyFont="1" applyFill="1" applyBorder="1" applyAlignment="1">
      <alignment horizontal="center" vertical="center"/>
    </xf>
    <xf numFmtId="0" fontId="18" fillId="24" borderId="12" xfId="0" quotePrefix="1" applyFont="1" applyFill="1" applyBorder="1">
      <alignment horizontal="center"/>
    </xf>
    <xf numFmtId="0" fontId="8" fillId="24" borderId="14" xfId="0" applyFont="1" applyFill="1" applyBorder="1" applyAlignment="1">
      <alignment horizontal="right"/>
    </xf>
    <xf numFmtId="0" fontId="29" fillId="24" borderId="49" xfId="0" applyFont="1" applyFill="1" applyBorder="1" applyAlignment="1">
      <alignment horizontal="centerContinuous"/>
    </xf>
    <xf numFmtId="166" fontId="17" fillId="0" borderId="40" xfId="0" applyNumberFormat="1" applyFont="1" applyBorder="1" applyAlignment="1">
      <alignment horizontal="centerContinuous"/>
    </xf>
    <xf numFmtId="166" fontId="17" fillId="0" borderId="16" xfId="0" applyNumberFormat="1" applyFont="1" applyBorder="1" applyAlignment="1">
      <alignment horizontal="centerContinuous"/>
    </xf>
    <xf numFmtId="0" fontId="17" fillId="0" borderId="16" xfId="0" applyFont="1" applyBorder="1" applyAlignment="1">
      <alignment horizontal="centerContinuous"/>
    </xf>
    <xf numFmtId="0" fontId="17" fillId="0" borderId="16" xfId="0" applyFont="1" applyBorder="1" applyAlignment="1" applyProtection="1">
      <alignment horizontal="centerContinuous"/>
      <protection locked="0"/>
    </xf>
    <xf numFmtId="0" fontId="8" fillId="24" borderId="15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Protection="1">
      <alignment horizontal="center"/>
      <protection locked="0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18" fillId="24" borderId="34" xfId="0" applyFont="1" applyFill="1" applyBorder="1" applyAlignment="1">
      <alignment horizontal="left"/>
    </xf>
    <xf numFmtId="1" fontId="9" fillId="25" borderId="33" xfId="0" applyNumberFormat="1" applyFont="1" applyFill="1" applyBorder="1" applyAlignment="1">
      <alignment horizontal="left"/>
    </xf>
    <xf numFmtId="165" fontId="17" fillId="24" borderId="49" xfId="0" applyNumberFormat="1" applyFont="1" applyFill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35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56" fillId="0" borderId="57" xfId="33" applyFont="1" applyFill="1" applyBorder="1" applyAlignment="1">
      <alignment horizontal="center" vertical="center"/>
    </xf>
    <xf numFmtId="49" fontId="12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>
      <alignment horizontal="center"/>
    </xf>
    <xf numFmtId="49" fontId="19" fillId="25" borderId="58" xfId="0" applyNumberFormat="1" applyFont="1" applyFill="1" applyBorder="1" applyAlignment="1">
      <alignment horizontal="center"/>
    </xf>
    <xf numFmtId="49" fontId="12" fillId="24" borderId="50" xfId="0" applyNumberFormat="1" applyFont="1" applyFill="1" applyBorder="1" applyAlignment="1">
      <alignment horizontal="center"/>
    </xf>
    <xf numFmtId="49" fontId="9" fillId="0" borderId="33" xfId="0" applyNumberFormat="1" applyFont="1" applyFill="1" applyBorder="1" applyAlignment="1">
      <alignment vertical="top"/>
    </xf>
    <xf numFmtId="49" fontId="9" fillId="0" borderId="34" xfId="0" applyNumberFormat="1" applyFont="1" applyFill="1" applyBorder="1" applyAlignment="1">
      <alignment vertical="top"/>
    </xf>
    <xf numFmtId="49" fontId="12" fillId="25" borderId="50" xfId="0" applyNumberFormat="1" applyFont="1" applyFill="1" applyBorder="1" applyAlignment="1">
      <alignment horizontal="center"/>
    </xf>
    <xf numFmtId="49" fontId="17" fillId="24" borderId="26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1" fontId="11" fillId="0" borderId="16" xfId="0" applyNumberFormat="1" applyFont="1" applyBorder="1" applyAlignment="1"/>
    <xf numFmtId="1" fontId="11" fillId="0" borderId="16" xfId="0" applyNumberFormat="1" applyFont="1" applyBorder="1" applyAlignment="1">
      <alignment horizontal="left"/>
    </xf>
    <xf numFmtId="0" fontId="11" fillId="0" borderId="16" xfId="0" applyFont="1" applyBorder="1" applyAlignment="1">
      <alignment horizontal="centerContinuous"/>
    </xf>
    <xf numFmtId="9" fontId="11" fillId="0" borderId="32" xfId="0" applyNumberFormat="1" applyFont="1" applyBorder="1" applyAlignment="1">
      <alignment horizontal="centerContinuous"/>
    </xf>
    <xf numFmtId="165" fontId="11" fillId="0" borderId="25" xfId="0" applyNumberFormat="1" applyFont="1" applyFill="1" applyBorder="1" applyAlignment="1">
      <alignment horizontal="centerContinuous"/>
    </xf>
    <xf numFmtId="1" fontId="11" fillId="0" borderId="25" xfId="0" applyNumberFormat="1" applyFont="1" applyFill="1" applyBorder="1" applyAlignment="1">
      <alignment horizontal="centerContinuous"/>
    </xf>
    <xf numFmtId="165" fontId="11" fillId="0" borderId="38" xfId="0" applyNumberFormat="1" applyFont="1" applyFill="1" applyBorder="1" applyAlignment="1">
      <alignment horizontal="centerContinuous"/>
    </xf>
    <xf numFmtId="1" fontId="11" fillId="0" borderId="38" xfId="0" applyNumberFormat="1" applyFont="1" applyFill="1" applyBorder="1" applyAlignment="1">
      <alignment horizontal="centerContinuous"/>
    </xf>
    <xf numFmtId="1" fontId="11" fillId="0" borderId="26" xfId="0" applyNumberFormat="1" applyFont="1" applyFill="1" applyBorder="1" applyAlignment="1">
      <alignment horizontal="centerContinuous"/>
    </xf>
    <xf numFmtId="0" fontId="11" fillId="0" borderId="39" xfId="0" applyFont="1" applyFill="1" applyBorder="1" applyAlignment="1">
      <alignment horizontal="left"/>
    </xf>
    <xf numFmtId="0" fontId="11" fillId="0" borderId="0" xfId="0" applyFont="1" applyBorder="1">
      <alignment horizontal="center"/>
    </xf>
    <xf numFmtId="0" fontId="11" fillId="0" borderId="0" xfId="0" applyFont="1" applyFill="1" applyBorder="1" applyAlignment="1">
      <alignment horizontal="left" vertical="justify"/>
    </xf>
    <xf numFmtId="0" fontId="17" fillId="24" borderId="12" xfId="0" applyFont="1" applyFill="1" applyBorder="1">
      <alignment horizontal="center"/>
    </xf>
    <xf numFmtId="0" fontId="18" fillId="24" borderId="33" xfId="0" applyFont="1" applyFill="1" applyBorder="1" applyAlignment="1">
      <alignment horizontal="left"/>
    </xf>
    <xf numFmtId="1" fontId="29" fillId="24" borderId="23" xfId="0" applyNumberFormat="1" applyFont="1" applyFill="1" applyBorder="1" applyAlignment="1">
      <alignment horizontal="centerContinuous"/>
    </xf>
    <xf numFmtId="9" fontId="29" fillId="24" borderId="23" xfId="37" applyFont="1" applyFill="1" applyBorder="1" applyAlignment="1">
      <alignment horizontal="centerContinuous"/>
    </xf>
    <xf numFmtId="9" fontId="55" fillId="28" borderId="49" xfId="37" applyFont="1" applyFill="1" applyBorder="1" applyAlignment="1">
      <alignment horizontal="center"/>
    </xf>
    <xf numFmtId="1" fontId="19" fillId="24" borderId="12" xfId="0" applyNumberFormat="1" applyFont="1" applyFill="1" applyBorder="1">
      <alignment horizontal="center"/>
    </xf>
    <xf numFmtId="0" fontId="17" fillId="24" borderId="12" xfId="0" applyFont="1" applyFill="1" applyBorder="1" applyAlignment="1">
      <alignment horizontal="centerContinuous"/>
    </xf>
    <xf numFmtId="0" fontId="12" fillId="24" borderId="12" xfId="0" applyFont="1" applyFill="1" applyBorder="1">
      <alignment horizontal="center"/>
    </xf>
    <xf numFmtId="0" fontId="11" fillId="0" borderId="23" xfId="0" applyFont="1" applyFill="1" applyBorder="1" applyAlignment="1">
      <alignment horizontal="center"/>
    </xf>
    <xf numFmtId="1" fontId="11" fillId="0" borderId="20" xfId="0" applyNumberFormat="1" applyFont="1" applyFill="1" applyBorder="1">
      <alignment horizontal="center"/>
    </xf>
    <xf numFmtId="0" fontId="29" fillId="30" borderId="49" xfId="0" applyFont="1" applyFill="1" applyBorder="1" applyAlignment="1">
      <alignment horizontal="centerContinuous"/>
    </xf>
    <xf numFmtId="0" fontId="29" fillId="30" borderId="50" xfId="0" applyFont="1" applyFill="1" applyBorder="1" applyAlignment="1">
      <alignment horizontal="center" vertical="center"/>
    </xf>
    <xf numFmtId="0" fontId="58" fillId="0" borderId="52" xfId="0" applyFont="1" applyFill="1" applyBorder="1" applyAlignment="1"/>
    <xf numFmtId="0" fontId="59" fillId="0" borderId="0" xfId="0" applyFont="1" applyBorder="1" applyProtection="1">
      <alignment horizontal="center"/>
      <protection locked="0"/>
    </xf>
    <xf numFmtId="0" fontId="60" fillId="0" borderId="0" xfId="0" applyFont="1" applyBorder="1" applyProtection="1">
      <alignment horizontal="center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59" fillId="0" borderId="0" xfId="0" applyFont="1" applyBorder="1">
      <alignment horizontal="center"/>
    </xf>
    <xf numFmtId="0" fontId="56" fillId="0" borderId="0" xfId="0" applyFont="1" applyBorder="1" applyProtection="1">
      <alignment horizontal="center"/>
      <protection locked="0"/>
    </xf>
    <xf numFmtId="0" fontId="57" fillId="0" borderId="0" xfId="0" applyFont="1" applyBorder="1" applyAlignment="1" applyProtection="1">
      <alignment horizontal="left"/>
      <protection locked="0"/>
    </xf>
    <xf numFmtId="0" fontId="62" fillId="0" borderId="0" xfId="0" applyFont="1" applyBorder="1" applyProtection="1">
      <alignment horizontal="center"/>
      <protection locked="0"/>
    </xf>
    <xf numFmtId="0" fontId="64" fillId="0" borderId="0" xfId="0" applyFont="1" applyBorder="1" applyProtection="1">
      <alignment horizontal="center"/>
      <protection locked="0"/>
    </xf>
    <xf numFmtId="0" fontId="57" fillId="0" borderId="0" xfId="0" applyFont="1" applyBorder="1" applyProtection="1">
      <alignment horizontal="center"/>
      <protection locked="0"/>
    </xf>
    <xf numFmtId="0" fontId="62" fillId="0" borderId="0" xfId="0" applyFont="1" applyBorder="1" applyAlignment="1" applyProtection="1">
      <alignment horizontal="left"/>
      <protection locked="0"/>
    </xf>
    <xf numFmtId="0" fontId="57" fillId="0" borderId="0" xfId="0" applyFont="1" applyBorder="1" applyAlignment="1" applyProtection="1">
      <alignment horizontal="centerContinuous"/>
      <protection locked="0"/>
    </xf>
    <xf numFmtId="0" fontId="62" fillId="0" borderId="0" xfId="0" applyFont="1" applyBorder="1" applyAlignment="1" applyProtection="1">
      <alignment horizontal="center"/>
      <protection locked="0"/>
    </xf>
    <xf numFmtId="0" fontId="57" fillId="0" borderId="12" xfId="0" applyFont="1" applyBorder="1" applyAlignment="1" applyProtection="1">
      <alignment horizontal="left"/>
      <protection locked="0"/>
    </xf>
    <xf numFmtId="0" fontId="65" fillId="0" borderId="12" xfId="0" applyFont="1" applyBorder="1" applyAlignment="1" applyProtection="1">
      <alignment horizontal="left"/>
      <protection locked="0"/>
    </xf>
    <xf numFmtId="0" fontId="64" fillId="0" borderId="12" xfId="0" applyFont="1" applyBorder="1" applyProtection="1">
      <alignment horizontal="center"/>
      <protection locked="0"/>
    </xf>
    <xf numFmtId="0" fontId="60" fillId="0" borderId="12" xfId="0" applyFont="1" applyBorder="1" applyProtection="1">
      <alignment horizontal="center"/>
      <protection locked="0"/>
    </xf>
    <xf numFmtId="0" fontId="65" fillId="0" borderId="0" xfId="0" applyFont="1" applyBorder="1" applyAlignment="1" applyProtection="1">
      <alignment horizontal="centerContinuous"/>
      <protection locked="0"/>
    </xf>
    <xf numFmtId="0" fontId="66" fillId="0" borderId="0" xfId="0" applyFont="1" applyBorder="1" applyAlignment="1" applyProtection="1">
      <alignment horizontal="left" vertical="top"/>
      <protection locked="0"/>
    </xf>
    <xf numFmtId="0" fontId="65" fillId="0" borderId="0" xfId="0" applyFont="1" applyBorder="1" applyAlignment="1" applyProtection="1">
      <alignment horizontal="left"/>
      <protection locked="0"/>
    </xf>
    <xf numFmtId="0" fontId="66" fillId="0" borderId="0" xfId="0" applyFont="1" applyBorder="1" applyAlignment="1" applyProtection="1">
      <alignment horizontal="center" vertical="top"/>
      <protection locked="0"/>
    </xf>
    <xf numFmtId="0" fontId="61" fillId="0" borderId="0" xfId="0" applyFont="1" applyBorder="1" applyAlignment="1" applyProtection="1">
      <alignment horizontal="left"/>
      <protection locked="0"/>
    </xf>
    <xf numFmtId="0" fontId="56" fillId="0" borderId="0" xfId="0" applyFont="1" applyFill="1" applyBorder="1" applyProtection="1">
      <alignment horizontal="center"/>
      <protection locked="0"/>
    </xf>
    <xf numFmtId="0" fontId="67" fillId="0" borderId="0" xfId="0" applyFont="1" applyFill="1" applyBorder="1" applyAlignment="1" applyProtection="1">
      <protection locked="0"/>
    </xf>
    <xf numFmtId="0" fontId="67" fillId="0" borderId="0" xfId="0" applyFont="1" applyFill="1" applyBorder="1" applyAlignment="1" applyProtection="1">
      <alignment horizontal="centerContinuous"/>
      <protection locked="0"/>
    </xf>
    <xf numFmtId="0" fontId="56" fillId="0" borderId="0" xfId="0" applyFont="1" applyFill="1" applyBorder="1" applyAlignment="1" applyProtection="1">
      <alignment horizontal="left"/>
      <protection locked="0"/>
    </xf>
    <xf numFmtId="0" fontId="60" fillId="0" borderId="0" xfId="0" applyFont="1" applyFill="1" applyBorder="1" applyProtection="1">
      <alignment horizontal="center"/>
      <protection locked="0"/>
    </xf>
    <xf numFmtId="0" fontId="61" fillId="0" borderId="0" xfId="0" applyFont="1" applyFill="1" applyBorder="1" applyAlignment="1" applyProtection="1">
      <protection locked="0"/>
    </xf>
    <xf numFmtId="0" fontId="68" fillId="0" borderId="0" xfId="0" applyFont="1" applyFill="1" applyBorder="1" applyAlignment="1" applyProtection="1">
      <alignment horizontal="center"/>
      <protection locked="0"/>
    </xf>
    <xf numFmtId="0" fontId="67" fillId="0" borderId="0" xfId="0" applyFont="1" applyBorder="1" applyAlignment="1" applyProtection="1">
      <protection locked="0"/>
    </xf>
    <xf numFmtId="0" fontId="69" fillId="0" borderId="0" xfId="0" applyFont="1" applyFill="1" applyBorder="1" applyAlignment="1" applyProtection="1">
      <alignment horizontal="left"/>
      <protection locked="0"/>
    </xf>
    <xf numFmtId="0" fontId="67" fillId="0" borderId="12" xfId="0" applyFont="1" applyFill="1" applyBorder="1" applyAlignment="1" applyProtection="1">
      <alignment horizontal="centerContinuous"/>
      <protection locked="0"/>
    </xf>
    <xf numFmtId="0" fontId="69" fillId="0" borderId="12" xfId="0" applyFont="1" applyFill="1" applyBorder="1" applyAlignment="1" applyProtection="1">
      <alignment horizontal="left"/>
      <protection locked="0"/>
    </xf>
    <xf numFmtId="0" fontId="69" fillId="0" borderId="12" xfId="0" applyFont="1" applyFill="1" applyBorder="1" applyAlignment="1" applyProtection="1">
      <alignment horizontal="center"/>
      <protection locked="0"/>
    </xf>
    <xf numFmtId="0" fontId="59" fillId="0" borderId="12" xfId="0" applyFont="1" applyFill="1" applyBorder="1" applyProtection="1">
      <alignment horizontal="center"/>
      <protection locked="0"/>
    </xf>
    <xf numFmtId="0" fontId="59" fillId="0" borderId="0" xfId="0" applyFont="1" applyFill="1" applyBorder="1" applyProtection="1">
      <alignment horizontal="center"/>
      <protection locked="0"/>
    </xf>
    <xf numFmtId="0" fontId="57" fillId="0" borderId="0" xfId="0" applyFont="1" applyFill="1" applyBorder="1" applyAlignment="1" applyProtection="1">
      <alignment horizontal="centerContinuous"/>
      <protection locked="0"/>
    </xf>
    <xf numFmtId="0" fontId="57" fillId="0" borderId="12" xfId="0" applyFont="1" applyFill="1" applyBorder="1" applyAlignment="1" applyProtection="1">
      <alignment horizontal="centerContinuous"/>
      <protection locked="0"/>
    </xf>
    <xf numFmtId="0" fontId="59" fillId="0" borderId="12" xfId="0" applyFont="1" applyFill="1" applyBorder="1">
      <alignment horizontal="center"/>
    </xf>
    <xf numFmtId="0" fontId="59" fillId="0" borderId="0" xfId="0" applyFont="1" applyFill="1" applyBorder="1">
      <alignment horizontal="center"/>
    </xf>
    <xf numFmtId="0" fontId="57" fillId="0" borderId="0" xfId="0" applyFont="1" applyFill="1" applyBorder="1" applyAlignment="1" applyProtection="1"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56" fillId="0" borderId="0" xfId="0" applyFont="1" applyFill="1" applyBorder="1" applyAlignment="1" applyProtection="1">
      <protection locked="0"/>
    </xf>
    <xf numFmtId="0" fontId="69" fillId="0" borderId="0" xfId="0" applyFont="1" applyFill="1" applyBorder="1" applyAlignment="1" applyProtection="1">
      <protection locked="0"/>
    </xf>
    <xf numFmtId="0" fontId="57" fillId="0" borderId="0" xfId="0" applyFont="1" applyFill="1" applyBorder="1" applyAlignment="1" applyProtection="1">
      <alignment horizontal="center"/>
      <protection locked="0"/>
    </xf>
    <xf numFmtId="0" fontId="69" fillId="0" borderId="12" xfId="0" applyFont="1" applyFill="1" applyBorder="1" applyAlignment="1" applyProtection="1">
      <protection locked="0"/>
    </xf>
    <xf numFmtId="0" fontId="67" fillId="0" borderId="12" xfId="0" applyFont="1" applyFill="1" applyBorder="1" applyAlignment="1" applyProtection="1">
      <protection locked="0"/>
    </xf>
    <xf numFmtId="0" fontId="67" fillId="0" borderId="12" xfId="0" applyFont="1" applyFill="1" applyBorder="1" applyAlignment="1" applyProtection="1">
      <alignment horizontal="center"/>
      <protection locked="0"/>
    </xf>
    <xf numFmtId="0" fontId="57" fillId="0" borderId="12" xfId="0" applyFont="1" applyFill="1" applyBorder="1" applyAlignment="1" applyProtection="1">
      <alignment horizontal="center"/>
      <protection locked="0"/>
    </xf>
    <xf numFmtId="0" fontId="70" fillId="0" borderId="12" xfId="0" applyFont="1" applyFill="1" applyBorder="1" applyAlignment="1" applyProtection="1">
      <alignment horizontal="center"/>
      <protection locked="0"/>
    </xf>
    <xf numFmtId="0" fontId="57" fillId="0" borderId="12" xfId="0" applyFont="1" applyFill="1" applyBorder="1" applyAlignment="1" applyProtection="1">
      <alignment horizontal="left"/>
      <protection locked="0"/>
    </xf>
    <xf numFmtId="0" fontId="57" fillId="0" borderId="12" xfId="0" applyFont="1" applyFill="1" applyBorder="1" applyAlignment="1" applyProtection="1">
      <protection locked="0"/>
    </xf>
    <xf numFmtId="0" fontId="57" fillId="0" borderId="0" xfId="0" applyFont="1" applyFill="1" applyBorder="1" applyAlignment="1" applyProtection="1">
      <alignment horizontal="left"/>
      <protection locked="0"/>
    </xf>
    <xf numFmtId="0" fontId="71" fillId="0" borderId="0" xfId="0" applyFont="1" applyFill="1" applyBorder="1" applyAlignment="1" applyProtection="1">
      <alignment horizontal="centerContinuous"/>
      <protection locked="0"/>
    </xf>
    <xf numFmtId="0" fontId="71" fillId="0" borderId="0" xfId="0" applyFont="1" applyBorder="1" applyAlignment="1" applyProtection="1">
      <alignment horizontal="centerContinuous"/>
      <protection locked="0"/>
    </xf>
    <xf numFmtId="0" fontId="60" fillId="0" borderId="0" xfId="0" applyFont="1" applyFill="1" applyBorder="1" applyAlignment="1" applyProtection="1">
      <alignment horizontal="center" shrinkToFit="1"/>
      <protection locked="0"/>
    </xf>
    <xf numFmtId="0" fontId="60" fillId="0" borderId="12" xfId="0" applyFont="1" applyFill="1" applyBorder="1" applyAlignment="1" applyProtection="1">
      <alignment horizontal="center" shrinkToFit="1"/>
      <protection locked="0"/>
    </xf>
    <xf numFmtId="0" fontId="60" fillId="0" borderId="12" xfId="0" applyFont="1" applyFill="1" applyBorder="1" applyProtection="1">
      <alignment horizontal="center"/>
      <protection locked="0"/>
    </xf>
    <xf numFmtId="0" fontId="60" fillId="0" borderId="0" xfId="0" applyFont="1" applyFill="1" applyBorder="1" applyAlignment="1" applyProtection="1">
      <protection locked="0"/>
    </xf>
    <xf numFmtId="0" fontId="60" fillId="0" borderId="0" xfId="0" applyFont="1" applyBorder="1" applyAlignment="1" applyProtection="1">
      <protection locked="0"/>
    </xf>
    <xf numFmtId="0" fontId="69" fillId="0" borderId="0" xfId="0" applyFont="1" applyFill="1" applyBorder="1" applyProtection="1">
      <alignment horizontal="center"/>
      <protection locked="0"/>
    </xf>
    <xf numFmtId="0" fontId="57" fillId="0" borderId="0" xfId="0" applyFont="1" applyFill="1" applyBorder="1" applyProtection="1">
      <alignment horizontal="center"/>
      <protection locked="0"/>
    </xf>
    <xf numFmtId="0" fontId="62" fillId="0" borderId="0" xfId="0" applyFont="1" applyFill="1" applyBorder="1" applyAlignment="1" applyProtection="1">
      <alignment horizontal="left" vertical="center"/>
      <protection locked="0"/>
    </xf>
    <xf numFmtId="0" fontId="62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centerContinuous" vertical="center"/>
    </xf>
    <xf numFmtId="165" fontId="62" fillId="0" borderId="0" xfId="0" applyNumberFormat="1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centerContinuous" vertical="center"/>
    </xf>
    <xf numFmtId="0" fontId="62" fillId="0" borderId="0" xfId="0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>
      <alignment horizontal="center" vertical="center"/>
    </xf>
    <xf numFmtId="0" fontId="56" fillId="0" borderId="29" xfId="0" applyFont="1" applyFill="1" applyBorder="1" applyAlignment="1" applyProtection="1">
      <alignment horizontal="centerContinuous"/>
      <protection locked="0"/>
    </xf>
    <xf numFmtId="0" fontId="56" fillId="0" borderId="48" xfId="0" applyFont="1" applyFill="1" applyBorder="1" applyAlignment="1" applyProtection="1">
      <alignment horizontal="centerContinuous"/>
      <protection locked="0"/>
    </xf>
    <xf numFmtId="1" fontId="56" fillId="0" borderId="29" xfId="0" applyNumberFormat="1" applyFont="1" applyFill="1" applyBorder="1" applyProtection="1">
      <alignment horizontal="center"/>
      <protection locked="0"/>
    </xf>
    <xf numFmtId="1" fontId="56" fillId="0" borderId="47" xfId="0" applyNumberFormat="1" applyFont="1" applyFill="1" applyBorder="1" applyProtection="1">
      <alignment horizontal="center"/>
      <protection locked="0"/>
    </xf>
    <xf numFmtId="1" fontId="56" fillId="0" borderId="48" xfId="0" applyNumberFormat="1" applyFont="1" applyFill="1" applyBorder="1" applyProtection="1">
      <alignment horizontal="center"/>
      <protection locked="0"/>
    </xf>
    <xf numFmtId="0" fontId="56" fillId="0" borderId="47" xfId="0" applyFont="1" applyFill="1" applyBorder="1" applyAlignment="1" applyProtection="1">
      <alignment horizontal="centerContinuous"/>
      <protection locked="0"/>
    </xf>
    <xf numFmtId="1" fontId="56" fillId="0" borderId="47" xfId="0" applyNumberFormat="1" applyFont="1" applyFill="1" applyBorder="1" applyAlignment="1" applyProtection="1">
      <alignment horizontal="centerContinuous"/>
      <protection locked="0"/>
    </xf>
    <xf numFmtId="1" fontId="56" fillId="0" borderId="29" xfId="0" applyNumberFormat="1" applyFont="1" applyFill="1" applyBorder="1" applyAlignment="1" applyProtection="1">
      <alignment horizontal="centerContinuous"/>
      <protection locked="0"/>
    </xf>
    <xf numFmtId="1" fontId="56" fillId="0" borderId="48" xfId="0" applyNumberFormat="1" applyFont="1" applyFill="1" applyBorder="1" applyAlignment="1" applyProtection="1">
      <alignment horizontal="centerContinuous"/>
      <protection locked="0"/>
    </xf>
    <xf numFmtId="1" fontId="56" fillId="0" borderId="29" xfId="0" applyNumberFormat="1" applyFont="1" applyFill="1" applyBorder="1" applyAlignment="1" applyProtection="1">
      <alignment horizontal="left"/>
      <protection locked="0"/>
    </xf>
    <xf numFmtId="1" fontId="56" fillId="0" borderId="59" xfId="0" applyNumberFormat="1" applyFont="1" applyFill="1" applyBorder="1" applyAlignment="1" applyProtection="1">
      <alignment horizontal="centerContinuous"/>
      <protection locked="0"/>
    </xf>
    <xf numFmtId="0" fontId="60" fillId="0" borderId="0" xfId="0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/>
      <protection locked="0"/>
    </xf>
    <xf numFmtId="0" fontId="59" fillId="0" borderId="0" xfId="0" applyFont="1" applyBorder="1" applyAlignment="1" applyProtection="1">
      <alignment horizontal="left"/>
      <protection locked="0"/>
    </xf>
    <xf numFmtId="0" fontId="72" fillId="0" borderId="46" xfId="0" applyFont="1" applyFill="1" applyBorder="1" applyAlignment="1" applyProtection="1">
      <alignment horizontal="center"/>
      <protection locked="0"/>
    </xf>
    <xf numFmtId="0" fontId="72" fillId="0" borderId="34" xfId="0" applyFont="1" applyFill="1" applyBorder="1" applyAlignment="1" applyProtection="1">
      <alignment horizontal="center"/>
      <protection locked="0"/>
    </xf>
    <xf numFmtId="0" fontId="56" fillId="0" borderId="23" xfId="0" applyFont="1" applyFill="1" applyBorder="1" applyProtection="1">
      <alignment horizontal="center"/>
      <protection locked="0"/>
    </xf>
    <xf numFmtId="0" fontId="72" fillId="0" borderId="42" xfId="0" applyFont="1" applyFill="1" applyBorder="1" applyAlignment="1" applyProtection="1">
      <alignment horizontal="center"/>
      <protection locked="0"/>
    </xf>
    <xf numFmtId="0" fontId="56" fillId="0" borderId="40" xfId="0" applyFont="1" applyFill="1" applyBorder="1" applyProtection="1">
      <alignment horizontal="center"/>
      <protection locked="0"/>
    </xf>
    <xf numFmtId="1" fontId="56" fillId="0" borderId="60" xfId="0" applyNumberFormat="1" applyFont="1" applyFill="1" applyBorder="1" applyProtection="1">
      <alignment horizontal="center"/>
      <protection locked="0"/>
    </xf>
    <xf numFmtId="1" fontId="56" fillId="0" borderId="60" xfId="0" applyNumberFormat="1" applyFont="1" applyFill="1" applyBorder="1" applyAlignment="1" applyProtection="1">
      <alignment horizontal="center"/>
      <protection locked="0"/>
    </xf>
    <xf numFmtId="0" fontId="56" fillId="0" borderId="55" xfId="0" applyFont="1" applyFill="1" applyBorder="1" applyProtection="1">
      <alignment horizontal="center"/>
      <protection locked="0"/>
    </xf>
    <xf numFmtId="0" fontId="56" fillId="0" borderId="55" xfId="0" applyFont="1" applyFill="1" applyBorder="1" applyAlignment="1" applyProtection="1">
      <alignment horizontal="center"/>
      <protection locked="0"/>
    </xf>
    <xf numFmtId="0" fontId="56" fillId="0" borderId="16" xfId="0" applyFont="1" applyFill="1" applyBorder="1" applyAlignment="1" applyProtection="1">
      <alignment horizontal="center"/>
      <protection locked="0"/>
    </xf>
    <xf numFmtId="0" fontId="56" fillId="0" borderId="60" xfId="0" applyFont="1" applyFill="1" applyBorder="1" applyAlignment="1" applyProtection="1">
      <alignment horizontal="center"/>
      <protection locked="0"/>
    </xf>
    <xf numFmtId="0" fontId="56" fillId="0" borderId="56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left"/>
      <protection locked="0"/>
    </xf>
    <xf numFmtId="0" fontId="59" fillId="0" borderId="23" xfId="0" applyFont="1" applyFill="1" applyBorder="1" applyAlignment="1" applyProtection="1">
      <alignment horizontal="center" vertical="center"/>
      <protection locked="0"/>
    </xf>
    <xf numFmtId="49" fontId="59" fillId="0" borderId="0" xfId="0" applyNumberFormat="1" applyFont="1" applyFill="1" applyBorder="1" applyAlignment="1" applyProtection="1">
      <alignment horizontal="left"/>
      <protection locked="0"/>
    </xf>
    <xf numFmtId="49" fontId="59" fillId="0" borderId="0" xfId="0" applyNumberFormat="1" applyFont="1" applyFill="1" applyBorder="1" applyProtection="1">
      <alignment horizontal="center"/>
      <protection locked="0"/>
    </xf>
    <xf numFmtId="166" fontId="59" fillId="0" borderId="0" xfId="0" applyNumberFormat="1" applyFont="1" applyFill="1" applyBorder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64" fillId="0" borderId="23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center"/>
      <protection locked="0"/>
    </xf>
    <xf numFmtId="0" fontId="62" fillId="0" borderId="0" xfId="0" applyFont="1" applyFill="1" applyBorder="1" applyAlignment="1">
      <alignment horizontal="center" vertical="center"/>
    </xf>
    <xf numFmtId="1" fontId="59" fillId="0" borderId="54" xfId="0" applyNumberFormat="1" applyFont="1" applyFill="1" applyBorder="1" applyAlignment="1">
      <alignment horizontal="center"/>
    </xf>
    <xf numFmtId="1" fontId="66" fillId="0" borderId="12" xfId="0" applyNumberFormat="1" applyFont="1" applyFill="1" applyBorder="1" applyAlignment="1">
      <alignment horizontal="center"/>
    </xf>
    <xf numFmtId="0" fontId="56" fillId="0" borderId="20" xfId="0" applyFont="1" applyFill="1" applyBorder="1" applyAlignment="1">
      <alignment horizontal="center"/>
    </xf>
    <xf numFmtId="1" fontId="56" fillId="0" borderId="12" xfId="0" applyNumberFormat="1" applyFont="1" applyFill="1" applyBorder="1" applyAlignment="1">
      <alignment horizontal="center" vertical="center"/>
    </xf>
    <xf numFmtId="1" fontId="59" fillId="0" borderId="20" xfId="0" applyNumberFormat="1" applyFont="1" applyFill="1" applyBorder="1" applyAlignment="1">
      <alignment horizontal="center"/>
    </xf>
    <xf numFmtId="0" fontId="59" fillId="0" borderId="31" xfId="0" applyFont="1" applyFill="1" applyBorder="1" applyAlignment="1">
      <alignment horizontal="left"/>
    </xf>
    <xf numFmtId="0" fontId="59" fillId="0" borderId="14" xfId="0" applyFont="1" applyFill="1" applyBorder="1" applyAlignment="1">
      <alignment horizontal="left"/>
    </xf>
    <xf numFmtId="1" fontId="59" fillId="0" borderId="14" xfId="0" applyNumberFormat="1" applyFont="1" applyFill="1" applyBorder="1" applyAlignment="1">
      <alignment horizontal="center"/>
    </xf>
    <xf numFmtId="16" fontId="56" fillId="0" borderId="22" xfId="0" applyNumberFormat="1" applyFont="1" applyFill="1" applyBorder="1" applyAlignment="1">
      <alignment horizontal="center"/>
    </xf>
    <xf numFmtId="1" fontId="59" fillId="0" borderId="31" xfId="0" applyNumberFormat="1" applyFont="1" applyFill="1" applyBorder="1" applyAlignment="1">
      <alignment horizontal="center"/>
    </xf>
    <xf numFmtId="1" fontId="59" fillId="0" borderId="22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left"/>
    </xf>
    <xf numFmtId="0" fontId="60" fillId="0" borderId="22" xfId="0" applyFont="1" applyFill="1" applyBorder="1" applyProtection="1">
      <alignment horizontal="center"/>
      <protection locked="0"/>
    </xf>
    <xf numFmtId="0" fontId="59" fillId="0" borderId="19" xfId="0" applyFont="1" applyFill="1" applyBorder="1" applyAlignment="1">
      <alignment horizontal="left"/>
    </xf>
    <xf numFmtId="1" fontId="59" fillId="0" borderId="0" xfId="0" applyNumberFormat="1" applyFont="1" applyFill="1" applyBorder="1" applyAlignment="1">
      <alignment horizontal="center"/>
    </xf>
    <xf numFmtId="0" fontId="56" fillId="0" borderId="18" xfId="0" applyFont="1" applyFill="1" applyBorder="1" applyAlignment="1">
      <alignment horizontal="center"/>
    </xf>
    <xf numFmtId="1" fontId="59" fillId="0" borderId="19" xfId="0" applyNumberFormat="1" applyFont="1" applyFill="1" applyBorder="1" applyAlignment="1">
      <alignment horizontal="center"/>
    </xf>
    <xf numFmtId="1" fontId="59" fillId="0" borderId="18" xfId="0" applyNumberFormat="1" applyFont="1" applyFill="1" applyBorder="1" applyAlignment="1">
      <alignment horizontal="center"/>
    </xf>
    <xf numFmtId="0" fontId="75" fillId="0" borderId="0" xfId="0" applyNumberFormat="1" applyFont="1" applyFill="1" applyBorder="1" applyAlignment="1">
      <alignment horizontal="center"/>
    </xf>
    <xf numFmtId="0" fontId="56" fillId="0" borderId="22" xfId="0" applyFont="1" applyFill="1" applyBorder="1" applyAlignment="1">
      <alignment horizontal="center"/>
    </xf>
    <xf numFmtId="1" fontId="59" fillId="0" borderId="14" xfId="0" applyNumberFormat="1" applyFont="1" applyFill="1" applyBorder="1" applyAlignment="1">
      <alignment horizontal="center" vertical="center"/>
    </xf>
    <xf numFmtId="0" fontId="56" fillId="0" borderId="31" xfId="0" applyFont="1" applyFill="1" applyBorder="1" applyProtection="1">
      <alignment horizontal="center"/>
      <protection locked="0"/>
    </xf>
    <xf numFmtId="0" fontId="59" fillId="0" borderId="14" xfId="0" applyFont="1" applyFill="1" applyBorder="1" applyProtection="1">
      <alignment horizontal="center"/>
      <protection locked="0"/>
    </xf>
    <xf numFmtId="0" fontId="65" fillId="30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left"/>
    </xf>
    <xf numFmtId="0" fontId="65" fillId="0" borderId="0" xfId="0" applyFont="1" applyBorder="1" applyProtection="1">
      <alignment horizontal="center"/>
      <protection locked="0"/>
    </xf>
    <xf numFmtId="0" fontId="67" fillId="0" borderId="0" xfId="0" applyFont="1" applyFill="1" applyBorder="1" applyAlignment="1" applyProtection="1">
      <alignment horizontal="center"/>
      <protection locked="0"/>
    </xf>
    <xf numFmtId="0" fontId="61" fillId="0" borderId="0" xfId="0" applyFont="1" applyBorder="1" applyAlignment="1" applyProtection="1">
      <alignment horizontal="center"/>
      <protection locked="0"/>
    </xf>
    <xf numFmtId="0" fontId="69" fillId="0" borderId="14" xfId="0" applyFont="1" applyFill="1" applyBorder="1" applyAlignment="1" applyProtection="1">
      <protection locked="0"/>
    </xf>
    <xf numFmtId="0" fontId="57" fillId="0" borderId="14" xfId="0" applyFont="1" applyFill="1" applyBorder="1" applyAlignment="1" applyProtection="1">
      <alignment horizontal="centerContinuous"/>
      <protection locked="0"/>
    </xf>
    <xf numFmtId="0" fontId="59" fillId="0" borderId="14" xfId="0" applyFont="1" applyFill="1" applyBorder="1">
      <alignment horizontal="center"/>
    </xf>
    <xf numFmtId="0" fontId="67" fillId="0" borderId="14" xfId="0" applyFont="1" applyFill="1" applyBorder="1" applyAlignment="1" applyProtection="1">
      <protection locked="0"/>
    </xf>
    <xf numFmtId="0" fontId="66" fillId="0" borderId="0" xfId="0" applyFont="1" applyFill="1" applyBorder="1" applyAlignment="1" applyProtection="1">
      <alignment horizontal="left" vertical="top"/>
      <protection locked="0"/>
    </xf>
    <xf numFmtId="0" fontId="60" fillId="0" borderId="12" xfId="0" applyFont="1" applyFill="1" applyBorder="1" applyAlignment="1" applyProtection="1">
      <alignment horizontal="left" vertical="center"/>
      <protection locked="0"/>
    </xf>
    <xf numFmtId="0" fontId="59" fillId="0" borderId="12" xfId="0" applyFont="1" applyFill="1" applyBorder="1" applyAlignment="1">
      <alignment horizontal="left" vertical="center"/>
    </xf>
    <xf numFmtId="0" fontId="69" fillId="0" borderId="12" xfId="0" applyFont="1" applyFill="1" applyBorder="1" applyAlignment="1" applyProtection="1">
      <alignment horizontal="left" vertical="center"/>
      <protection locked="0"/>
    </xf>
    <xf numFmtId="0" fontId="57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60" fillId="0" borderId="0" xfId="0" applyFont="1" applyFill="1" applyBorder="1" applyAlignment="1" applyProtection="1">
      <alignment horizontal="left" vertical="center"/>
      <protection locked="0"/>
    </xf>
    <xf numFmtId="0" fontId="62" fillId="0" borderId="0" xfId="0" applyFont="1" applyFill="1" applyBorder="1" applyAlignment="1" applyProtection="1">
      <alignment horizontal="left"/>
      <protection locked="0"/>
    </xf>
    <xf numFmtId="0" fontId="74" fillId="0" borderId="0" xfId="0" applyFont="1" applyFill="1" applyBorder="1" applyAlignment="1">
      <alignment horizontal="center"/>
    </xf>
    <xf numFmtId="0" fontId="59" fillId="0" borderId="23" xfId="0" applyFont="1" applyFill="1" applyBorder="1" applyAlignment="1">
      <alignment horizontal="left"/>
    </xf>
    <xf numFmtId="0" fontId="59" fillId="0" borderId="23" xfId="0" applyFont="1" applyBorder="1">
      <alignment horizontal="center"/>
    </xf>
    <xf numFmtId="0" fontId="60" fillId="0" borderId="23" xfId="0" applyFont="1" applyFill="1" applyBorder="1" applyProtection="1">
      <alignment horizontal="center"/>
      <protection locked="0"/>
    </xf>
    <xf numFmtId="0" fontId="74" fillId="0" borderId="23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59" fillId="0" borderId="12" xfId="0" applyFont="1" applyBorder="1">
      <alignment horizontal="center"/>
    </xf>
    <xf numFmtId="1" fontId="56" fillId="0" borderId="19" xfId="0" applyNumberFormat="1" applyFont="1" applyFill="1" applyBorder="1" applyProtection="1">
      <alignment horizontal="center"/>
      <protection locked="0"/>
    </xf>
    <xf numFmtId="0" fontId="56" fillId="0" borderId="23" xfId="0" applyFont="1" applyFill="1" applyBorder="1" applyAlignment="1" applyProtection="1">
      <alignment horizontal="center" vertical="center"/>
      <protection locked="0"/>
    </xf>
    <xf numFmtId="0" fontId="56" fillId="0" borderId="58" xfId="0" applyFont="1" applyFill="1" applyBorder="1" applyAlignment="1" applyProtection="1">
      <alignment horizontal="center" vertical="center"/>
      <protection locked="0"/>
    </xf>
    <xf numFmtId="1" fontId="56" fillId="0" borderId="47" xfId="0" applyNumberFormat="1" applyFont="1" applyFill="1" applyBorder="1" applyAlignment="1" applyProtection="1">
      <alignment horizontal="center" vertical="center"/>
      <protection locked="0"/>
    </xf>
    <xf numFmtId="1" fontId="56" fillId="0" borderId="31" xfId="0" applyNumberFormat="1" applyFont="1" applyFill="1" applyBorder="1" applyAlignment="1" applyProtection="1">
      <alignment horizontal="center" vertical="center"/>
      <protection locked="0"/>
    </xf>
    <xf numFmtId="1" fontId="56" fillId="0" borderId="13" xfId="0" applyNumberFormat="1" applyFont="1" applyFill="1" applyBorder="1" applyAlignment="1" applyProtection="1">
      <alignment horizontal="center" vertical="center"/>
      <protection locked="0"/>
    </xf>
    <xf numFmtId="0" fontId="56" fillId="0" borderId="61" xfId="0" applyFont="1" applyFill="1" applyBorder="1" applyAlignment="1" applyProtection="1">
      <alignment horizontal="center" vertical="center"/>
      <protection locked="0"/>
    </xf>
    <xf numFmtId="0" fontId="56" fillId="0" borderId="17" xfId="0" applyFont="1" applyFill="1" applyBorder="1" applyAlignment="1" applyProtection="1">
      <alignment horizontal="center" vertical="center"/>
      <protection locked="0"/>
    </xf>
    <xf numFmtId="0" fontId="56" fillId="0" borderId="47" xfId="0" applyFont="1" applyFill="1" applyBorder="1" applyAlignment="1" applyProtection="1">
      <alignment horizontal="center" vertical="center"/>
      <protection locked="0"/>
    </xf>
    <xf numFmtId="0" fontId="56" fillId="0" borderId="62" xfId="0" applyFont="1" applyFill="1" applyBorder="1" applyAlignment="1" applyProtection="1">
      <alignment horizontal="center" vertical="center"/>
      <protection locked="0"/>
    </xf>
    <xf numFmtId="0" fontId="56" fillId="0" borderId="50" xfId="0" applyFont="1" applyFill="1" applyBorder="1" applyAlignment="1" applyProtection="1">
      <alignment horizontal="center" vertical="center"/>
      <protection locked="0"/>
    </xf>
    <xf numFmtId="1" fontId="56" fillId="0" borderId="23" xfId="0" applyNumberFormat="1" applyFont="1" applyFill="1" applyBorder="1" applyAlignment="1" applyProtection="1">
      <alignment horizontal="center" vertical="center"/>
      <protection locked="0"/>
    </xf>
    <xf numFmtId="0" fontId="56" fillId="0" borderId="22" xfId="0" applyFont="1" applyFill="1" applyBorder="1" applyAlignment="1" applyProtection="1">
      <alignment horizontal="center" vertical="center"/>
      <protection locked="0"/>
    </xf>
    <xf numFmtId="0" fontId="56" fillId="0" borderId="31" xfId="0" applyFont="1" applyFill="1" applyBorder="1" applyAlignment="1" applyProtection="1">
      <alignment horizontal="center" vertical="center"/>
      <protection locked="0"/>
    </xf>
    <xf numFmtId="0" fontId="56" fillId="0" borderId="52" xfId="0" applyFont="1" applyFill="1" applyBorder="1" applyAlignment="1" applyProtection="1">
      <alignment horizontal="center" vertical="center"/>
      <protection locked="0"/>
    </xf>
    <xf numFmtId="1" fontId="56" fillId="0" borderId="54" xfId="0" applyNumberFormat="1" applyFont="1" applyFill="1" applyBorder="1" applyAlignment="1" applyProtection="1">
      <alignment horizontal="center" vertical="center"/>
      <protection locked="0"/>
    </xf>
    <xf numFmtId="1" fontId="56" fillId="0" borderId="21" xfId="0" applyNumberFormat="1" applyFont="1" applyFill="1" applyBorder="1" applyAlignment="1" applyProtection="1">
      <alignment horizontal="center" vertical="center"/>
      <protection locked="0"/>
    </xf>
    <xf numFmtId="0" fontId="56" fillId="0" borderId="21" xfId="0" applyFont="1" applyFill="1" applyBorder="1" applyAlignment="1" applyProtection="1">
      <alignment horizontal="center" vertical="center"/>
      <protection locked="0"/>
    </xf>
    <xf numFmtId="0" fontId="56" fillId="0" borderId="12" xfId="0" applyFont="1" applyFill="1" applyBorder="1" applyAlignment="1" applyProtection="1">
      <alignment horizontal="center" vertical="center"/>
      <protection locked="0"/>
    </xf>
    <xf numFmtId="1" fontId="56" fillId="0" borderId="61" xfId="0" applyNumberFormat="1" applyFont="1" applyFill="1" applyBorder="1" applyAlignment="1" applyProtection="1">
      <alignment horizontal="center" vertical="center"/>
      <protection locked="0"/>
    </xf>
    <xf numFmtId="0" fontId="72" fillId="0" borderId="51" xfId="0" applyFont="1" applyFill="1" applyBorder="1" applyAlignment="1" applyProtection="1">
      <alignment horizontal="center"/>
      <protection locked="0"/>
    </xf>
    <xf numFmtId="0" fontId="56" fillId="0" borderId="63" xfId="0" applyFont="1" applyFill="1" applyBorder="1" applyAlignment="1" applyProtection="1">
      <alignment horizontal="center" vertical="center"/>
      <protection locked="0"/>
    </xf>
    <xf numFmtId="1" fontId="56" fillId="0" borderId="64" xfId="0" applyNumberFormat="1" applyFont="1" applyFill="1" applyBorder="1" applyAlignment="1" applyProtection="1">
      <alignment horizontal="center" vertical="center"/>
      <protection locked="0"/>
    </xf>
    <xf numFmtId="1" fontId="73" fillId="0" borderId="60" xfId="0" applyNumberFormat="1" applyFont="1" applyFill="1" applyBorder="1" applyAlignment="1" applyProtection="1">
      <alignment horizontal="center" vertical="center"/>
      <protection locked="0"/>
    </xf>
    <xf numFmtId="1" fontId="56" fillId="0" borderId="60" xfId="0" applyNumberFormat="1" applyFont="1" applyFill="1" applyBorder="1" applyAlignment="1" applyProtection="1">
      <alignment horizontal="center" vertical="center"/>
      <protection locked="0"/>
    </xf>
    <xf numFmtId="0" fontId="56" fillId="0" borderId="65" xfId="0" applyFont="1" applyFill="1" applyBorder="1" applyAlignment="1" applyProtection="1">
      <alignment horizontal="center" vertical="center"/>
      <protection locked="0"/>
    </xf>
    <xf numFmtId="0" fontId="73" fillId="0" borderId="65" xfId="0" applyFont="1" applyFill="1" applyBorder="1" applyAlignment="1" applyProtection="1">
      <alignment horizontal="center" vertical="center"/>
      <protection locked="0"/>
    </xf>
    <xf numFmtId="0" fontId="56" fillId="0" borderId="64" xfId="0" applyFont="1" applyFill="1" applyBorder="1" applyAlignment="1" applyProtection="1">
      <alignment horizontal="center" vertical="center"/>
      <protection locked="0"/>
    </xf>
    <xf numFmtId="0" fontId="56" fillId="0" borderId="66" xfId="0" applyFont="1" applyFill="1" applyBorder="1" applyAlignment="1" applyProtection="1">
      <alignment horizontal="center" vertical="center"/>
      <protection locked="0"/>
    </xf>
    <xf numFmtId="0" fontId="74" fillId="0" borderId="0" xfId="0" applyFont="1" applyFill="1" applyBorder="1" applyAlignment="1">
      <alignment horizontal="left"/>
    </xf>
    <xf numFmtId="1" fontId="74" fillId="0" borderId="0" xfId="0" applyNumberFormat="1" applyFont="1" applyFill="1" applyBorder="1" applyAlignment="1">
      <alignment horizontal="center"/>
    </xf>
    <xf numFmtId="1" fontId="76" fillId="0" borderId="0" xfId="0" applyNumberFormat="1" applyFont="1" applyFill="1" applyBorder="1" applyAlignment="1">
      <alignment horizontal="center"/>
    </xf>
    <xf numFmtId="1" fontId="75" fillId="0" borderId="0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/>
    </xf>
    <xf numFmtId="1" fontId="66" fillId="0" borderId="54" xfId="0" applyNumberFormat="1" applyFont="1" applyFill="1" applyBorder="1" applyAlignment="1">
      <alignment horizontal="center"/>
    </xf>
    <xf numFmtId="0" fontId="60" fillId="0" borderId="31" xfId="0" applyFont="1" applyBorder="1" applyProtection="1">
      <alignment horizontal="center"/>
      <protection locked="0"/>
    </xf>
    <xf numFmtId="1" fontId="66" fillId="0" borderId="14" xfId="0" applyNumberFormat="1" applyFont="1" applyFill="1" applyBorder="1" applyAlignment="1">
      <alignment horizontal="center"/>
    </xf>
    <xf numFmtId="0" fontId="77" fillId="0" borderId="0" xfId="0" applyFont="1" applyBorder="1" applyAlignment="1">
      <alignment horizontal="left"/>
    </xf>
    <xf numFmtId="0" fontId="78" fillId="0" borderId="0" xfId="0" applyFont="1" applyBorder="1">
      <alignment horizontal="center"/>
    </xf>
    <xf numFmtId="0" fontId="79" fillId="0" borderId="0" xfId="0" applyFont="1" applyBorder="1" applyAlignment="1">
      <alignment horizontal="left"/>
    </xf>
    <xf numFmtId="0" fontId="80" fillId="0" borderId="0" xfId="0" applyFont="1" applyBorder="1" applyAlignment="1">
      <alignment horizontal="right"/>
    </xf>
    <xf numFmtId="0" fontId="78" fillId="0" borderId="0" xfId="0" applyFont="1" applyBorder="1" applyAlignment="1"/>
    <xf numFmtId="0" fontId="78" fillId="0" borderId="0" xfId="0" applyFont="1" applyBorder="1" applyAlignment="1">
      <alignment horizontal="right"/>
    </xf>
    <xf numFmtId="0" fontId="78" fillId="0" borderId="0" xfId="0" applyFont="1" applyBorder="1" applyAlignment="1">
      <alignment horizontal="left"/>
    </xf>
    <xf numFmtId="0" fontId="29" fillId="30" borderId="49" xfId="0" applyFont="1" applyFill="1" applyBorder="1" applyAlignment="1">
      <alignment horizontal="center"/>
    </xf>
    <xf numFmtId="0" fontId="29" fillId="24" borderId="12" xfId="0" applyFont="1" applyFill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69" fillId="0" borderId="12" xfId="0" applyFont="1" applyFill="1" applyBorder="1" applyAlignment="1">
      <alignment horizontal="left"/>
    </xf>
    <xf numFmtId="0" fontId="81" fillId="0" borderId="12" xfId="0" applyFont="1" applyFill="1" applyBorder="1" applyAlignment="1" applyProtection="1">
      <alignment horizontal="left"/>
      <protection locked="0"/>
    </xf>
    <xf numFmtId="9" fontId="82" fillId="0" borderId="16" xfId="0" applyNumberFormat="1" applyFont="1" applyBorder="1" applyAlignment="1">
      <alignment horizontal="right"/>
    </xf>
    <xf numFmtId="0" fontId="83" fillId="0" borderId="0" xfId="0" applyFont="1" applyBorder="1" applyAlignment="1">
      <alignment horizontal="center"/>
    </xf>
    <xf numFmtId="0" fontId="84" fillId="0" borderId="0" xfId="0" applyFont="1" applyFill="1" applyBorder="1" applyAlignment="1">
      <alignment horizontal="center"/>
    </xf>
    <xf numFmtId="1" fontId="17" fillId="30" borderId="32" xfId="0" applyNumberFormat="1" applyFont="1" applyFill="1" applyBorder="1" applyAlignment="1">
      <alignment horizontal="center"/>
    </xf>
    <xf numFmtId="1" fontId="29" fillId="25" borderId="50" xfId="0" applyNumberFormat="1" applyFont="1" applyFill="1" applyBorder="1" applyAlignment="1">
      <alignment horizontal="center" vertical="center"/>
    </xf>
    <xf numFmtId="0" fontId="29" fillId="31" borderId="50" xfId="0" applyFont="1" applyFill="1" applyBorder="1" applyAlignment="1">
      <alignment horizontal="center" vertical="center"/>
    </xf>
    <xf numFmtId="9" fontId="11" fillId="31" borderId="45" xfId="37" applyFont="1" applyFill="1" applyBorder="1" applyAlignment="1">
      <alignment horizontal="center"/>
    </xf>
    <xf numFmtId="0" fontId="11" fillId="0" borderId="0" xfId="0" applyFont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165" fontId="0" fillId="0" borderId="0" xfId="0" applyNumberFormat="1" applyFill="1" applyBorder="1" applyProtection="1">
      <alignment horizontal="center"/>
      <protection locked="0"/>
    </xf>
    <xf numFmtId="0" fontId="3" fillId="0" borderId="0" xfId="0" applyFont="1" applyFill="1" applyBorder="1" applyProtection="1">
      <alignment horizontal="center"/>
      <protection locked="0"/>
    </xf>
    <xf numFmtId="49" fontId="10" fillId="0" borderId="0" xfId="0" applyNumberFormat="1" applyFont="1" applyBorder="1" applyAlignment="1" applyProtection="1"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 locked="0"/>
    </xf>
    <xf numFmtId="0" fontId="12" fillId="0" borderId="0" xfId="0" applyFont="1" applyBorder="1" applyProtection="1">
      <alignment horizontal="center"/>
      <protection locked="0"/>
    </xf>
    <xf numFmtId="164" fontId="12" fillId="0" borderId="0" xfId="0" applyNumberFormat="1" applyFont="1" applyBorder="1" applyProtection="1">
      <alignment horizontal="center"/>
      <protection locked="0"/>
    </xf>
    <xf numFmtId="165" fontId="12" fillId="0" borderId="0" xfId="0" applyNumberFormat="1" applyFont="1" applyBorder="1" applyProtection="1">
      <alignment horizontal="center"/>
      <protection locked="0"/>
    </xf>
    <xf numFmtId="0" fontId="9" fillId="0" borderId="0" xfId="0" applyFont="1" applyBorder="1" applyProtection="1">
      <alignment horizontal="center"/>
      <protection locked="0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left"/>
      <protection locked="0"/>
    </xf>
    <xf numFmtId="0" fontId="11" fillId="0" borderId="25" xfId="0" applyFont="1" applyBorder="1" applyAlignment="1" applyProtection="1">
      <alignment horizontal="left"/>
      <protection locked="0"/>
    </xf>
    <xf numFmtId="0" fontId="26" fillId="0" borderId="25" xfId="0" applyFont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25" xfId="0" applyFill="1" applyBorder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0" fillId="0" borderId="17" xfId="0" applyFill="1" applyBorder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left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0" fillId="0" borderId="11" xfId="0" applyFill="1" applyBorder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0" fontId="16" fillId="0" borderId="17" xfId="0" applyFont="1" applyBorder="1" applyAlignment="1" applyProtection="1">
      <alignment horizontal="center"/>
      <protection locked="0"/>
    </xf>
    <xf numFmtId="49" fontId="15" fillId="0" borderId="27" xfId="0" applyNumberFormat="1" applyFont="1" applyBorder="1" applyAlignment="1" applyProtection="1">
      <alignment horizontal="center" vertical="center" textRotation="90"/>
      <protection locked="0"/>
    </xf>
    <xf numFmtId="49" fontId="15" fillId="0" borderId="17" xfId="0" applyNumberFormat="1" applyFont="1" applyBorder="1" applyAlignment="1" applyProtection="1">
      <alignment horizontal="center" vertical="center" textRotation="90"/>
      <protection locked="0"/>
    </xf>
    <xf numFmtId="49" fontId="6" fillId="0" borderId="17" xfId="0" applyNumberFormat="1" applyFont="1" applyBorder="1" applyAlignment="1" applyProtection="1">
      <alignment horizontal="center" vertical="center" textRotation="90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49" fontId="17" fillId="0" borderId="17" xfId="0" applyNumberFormat="1" applyFont="1" applyBorder="1" applyAlignment="1" applyProtection="1">
      <alignment horizontal="center" vertical="center" textRotation="255"/>
      <protection locked="0"/>
    </xf>
    <xf numFmtId="49" fontId="6" fillId="0" borderId="27" xfId="0" applyNumberFormat="1" applyFont="1" applyBorder="1" applyAlignment="1" applyProtection="1">
      <alignment horizontal="center" vertical="center" textRotation="90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27" borderId="13" xfId="0" applyFont="1" applyFill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8" fillId="0" borderId="67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49" fontId="19" fillId="0" borderId="18" xfId="0" applyNumberFormat="1" applyFont="1" applyBorder="1" applyAlignment="1" applyProtection="1">
      <alignment horizontal="centerContinuous" vertical="justify"/>
      <protection locked="0"/>
    </xf>
    <xf numFmtId="49" fontId="21" fillId="0" borderId="0" xfId="0" applyNumberFormat="1" applyFont="1" applyBorder="1" applyAlignment="1" applyProtection="1">
      <alignment horizontal="centerContinuous" vertical="justify"/>
      <protection locked="0"/>
    </xf>
    <xf numFmtId="0" fontId="22" fillId="0" borderId="0" xfId="0" applyFont="1" applyBorder="1" applyProtection="1">
      <alignment horizontal="center"/>
      <protection locked="0"/>
    </xf>
    <xf numFmtId="0" fontId="12" fillId="0" borderId="19" xfId="0" applyFont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6" fillId="0" borderId="18" xfId="0" applyFont="1" applyBorder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top" textRotation="90"/>
      <protection locked="0"/>
    </xf>
    <xf numFmtId="0" fontId="6" fillId="0" borderId="24" xfId="0" applyFont="1" applyBorder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27" borderId="41" xfId="0" applyFont="1" applyFill="1" applyBorder="1" applyAlignment="1" applyProtection="1">
      <alignment horizontal="center" vertical="center"/>
      <protection locked="0"/>
    </xf>
    <xf numFmtId="165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27" borderId="47" xfId="0" applyFont="1" applyFill="1" applyBorder="1" applyAlignment="1" applyProtection="1">
      <alignment horizontal="left"/>
      <protection locked="0"/>
    </xf>
    <xf numFmtId="0" fontId="0" fillId="27" borderId="29" xfId="0" applyFill="1" applyBorder="1" applyProtection="1">
      <alignment horizontal="center"/>
      <protection locked="0"/>
    </xf>
    <xf numFmtId="0" fontId="0" fillId="27" borderId="12" xfId="0" applyFill="1" applyBorder="1" applyProtection="1">
      <alignment horizontal="center"/>
      <protection locked="0"/>
    </xf>
    <xf numFmtId="0" fontId="11" fillId="27" borderId="29" xfId="0" applyFont="1" applyFill="1" applyBorder="1" applyAlignment="1" applyProtection="1">
      <alignment horizontal="left" textRotation="90"/>
      <protection locked="0"/>
    </xf>
    <xf numFmtId="0" fontId="11" fillId="27" borderId="48" xfId="0" applyFont="1" applyFill="1" applyBorder="1" applyAlignment="1" applyProtection="1">
      <alignment horizontal="left" textRotation="90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5" fillId="27" borderId="41" xfId="0" applyFont="1" applyFill="1" applyBorder="1" applyAlignment="1" applyProtection="1">
      <alignment horizontal="center" vertical="center" wrapText="1"/>
      <protection locked="0"/>
    </xf>
    <xf numFmtId="1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19" fillId="0" borderId="11" xfId="0" applyNumberFormat="1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27" borderId="19" xfId="0" applyFont="1" applyFill="1" applyBorder="1" applyAlignment="1" applyProtection="1">
      <alignment horizontal="center"/>
      <protection locked="0"/>
    </xf>
    <xf numFmtId="165" fontId="4" fillId="0" borderId="11" xfId="0" applyNumberFormat="1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left"/>
      <protection locked="0"/>
    </xf>
    <xf numFmtId="0" fontId="19" fillId="0" borderId="18" xfId="0" applyFont="1" applyBorder="1" applyProtection="1">
      <alignment horizontal="center"/>
      <protection locked="0"/>
    </xf>
    <xf numFmtId="0" fontId="19" fillId="0" borderId="24" xfId="0" applyFont="1" applyBorder="1" applyProtection="1">
      <alignment horizontal="center"/>
      <protection locked="0"/>
    </xf>
    <xf numFmtId="0" fontId="26" fillId="0" borderId="51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Protection="1">
      <alignment horizontal="center"/>
      <protection locked="0"/>
    </xf>
    <xf numFmtId="0" fontId="6" fillId="27" borderId="19" xfId="0" applyFont="1" applyFill="1" applyBorder="1" applyProtection="1">
      <alignment horizontal="center"/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49" fontId="15" fillId="0" borderId="35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center" vertical="center" textRotation="90"/>
      <protection locked="0"/>
    </xf>
    <xf numFmtId="49" fontId="15" fillId="0" borderId="0" xfId="0" applyNumberFormat="1" applyFont="1" applyFill="1" applyBorder="1" applyAlignment="1" applyProtection="1">
      <alignment horizontal="centerContinuous" vertical="justify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protection locked="0"/>
    </xf>
    <xf numFmtId="0" fontId="15" fillId="0" borderId="0" xfId="0" applyFont="1" applyFill="1" applyBorder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1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 vertical="center" textRotation="90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>
      <alignment horizontal="center"/>
    </xf>
    <xf numFmtId="1" fontId="0" fillId="0" borderId="14" xfId="0" applyNumberFormat="1" applyFont="1" applyBorder="1">
      <alignment horizontal="center"/>
    </xf>
    <xf numFmtId="1" fontId="0" fillId="0" borderId="22" xfId="0" applyNumberFormat="1" applyFont="1" applyBorder="1">
      <alignment horizontal="center"/>
    </xf>
    <xf numFmtId="1" fontId="0" fillId="0" borderId="23" xfId="0" applyNumberFormat="1" applyFont="1" applyBorder="1">
      <alignment horizontal="center"/>
    </xf>
    <xf numFmtId="1" fontId="0" fillId="0" borderId="12" xfId="0" applyNumberFormat="1" applyFont="1" applyBorder="1">
      <alignment horizontal="center"/>
    </xf>
    <xf numFmtId="1" fontId="0" fillId="0" borderId="20" xfId="0" applyNumberFormat="1" applyFont="1" applyBorder="1">
      <alignment horizontal="center"/>
    </xf>
    <xf numFmtId="1" fontId="0" fillId="0" borderId="12" xfId="0" applyNumberFormat="1" applyFont="1" applyFill="1" applyBorder="1">
      <alignment horizontal="center"/>
    </xf>
    <xf numFmtId="1" fontId="0" fillId="0" borderId="21" xfId="0" applyNumberFormat="1" applyFont="1" applyFill="1" applyBorder="1">
      <alignment horizontal="center"/>
    </xf>
    <xf numFmtId="1" fontId="0" fillId="0" borderId="44" xfId="0" applyNumberFormat="1" applyFont="1" applyFill="1" applyBorder="1">
      <alignment horizontal="center"/>
    </xf>
    <xf numFmtId="9" fontId="0" fillId="31" borderId="45" xfId="37" applyFont="1" applyFill="1" applyBorder="1" applyAlignment="1">
      <alignment horizontal="center"/>
    </xf>
    <xf numFmtId="1" fontId="0" fillId="27" borderId="1" xfId="37" applyNumberFormat="1" applyFont="1" applyFill="1" applyBorder="1" applyAlignment="1">
      <alignment horizontal="center"/>
    </xf>
    <xf numFmtId="165" fontId="0" fillId="26" borderId="34" xfId="0" applyNumberFormat="1" applyFont="1" applyFill="1" applyBorder="1">
      <alignment horizontal="center"/>
    </xf>
    <xf numFmtId="165" fontId="0" fillId="0" borderId="22" xfId="0" applyNumberFormat="1" applyFont="1" applyFill="1" applyBorder="1" applyAlignment="1">
      <alignment horizontal="center"/>
    </xf>
    <xf numFmtId="165" fontId="0" fillId="0" borderId="23" xfId="0" applyNumberFormat="1" applyFont="1" applyFill="1" applyBorder="1" applyAlignment="1">
      <alignment horizontal="center"/>
    </xf>
    <xf numFmtId="1" fontId="0" fillId="27" borderId="23" xfId="0" applyNumberFormat="1" applyFont="1" applyFill="1" applyBorder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27" borderId="23" xfId="0" applyNumberFormat="1" applyFont="1" applyFill="1" applyBorder="1" applyAlignment="1">
      <alignment horizontal="center" vertical="center"/>
    </xf>
    <xf numFmtId="0" fontId="0" fillId="27" borderId="23" xfId="0" applyNumberFormat="1" applyFont="1" applyFill="1" applyBorder="1" applyAlignment="1">
      <alignment horizontal="center"/>
    </xf>
    <xf numFmtId="165" fontId="0" fillId="26" borderId="33" xfId="0" applyNumberFormat="1" applyFont="1" applyFill="1" applyBorder="1">
      <alignment horizontal="center"/>
    </xf>
    <xf numFmtId="0" fontId="0" fillId="0" borderId="33" xfId="0" applyFont="1" applyFill="1" applyBorder="1" applyAlignment="1">
      <alignment horizontal="left"/>
    </xf>
    <xf numFmtId="0" fontId="0" fillId="0" borderId="0" xfId="0" applyFont="1" applyFill="1" applyBorder="1">
      <alignment horizontal="center"/>
    </xf>
    <xf numFmtId="0" fontId="67" fillId="0" borderId="12" xfId="0" applyFont="1" applyFill="1" applyBorder="1" applyAlignment="1" applyProtection="1">
      <alignment horizontal="center" shrinkToFit="1"/>
      <protection locked="0"/>
    </xf>
    <xf numFmtId="0" fontId="67" fillId="0" borderId="12" xfId="0" applyFont="1" applyFill="1" applyBorder="1" applyProtection="1">
      <alignment horizontal="center"/>
      <protection locked="0"/>
    </xf>
    <xf numFmtId="1" fontId="11" fillId="32" borderId="12" xfId="0" applyNumberFormat="1" applyFont="1" applyFill="1" applyBorder="1">
      <alignment horizontal="center"/>
    </xf>
    <xf numFmtId="1" fontId="11" fillId="32" borderId="21" xfId="0" applyNumberFormat="1" applyFont="1" applyFill="1" applyBorder="1">
      <alignment horizontal="center"/>
    </xf>
    <xf numFmtId="1" fontId="11" fillId="32" borderId="44" xfId="0" applyNumberFormat="1" applyFont="1" applyFill="1" applyBorder="1">
      <alignment horizontal="center"/>
    </xf>
    <xf numFmtId="0" fontId="29" fillId="33" borderId="50" xfId="0" applyFont="1" applyFill="1" applyBorder="1" applyAlignment="1">
      <alignment horizontal="center" vertical="center"/>
    </xf>
    <xf numFmtId="0" fontId="9" fillId="33" borderId="12" xfId="0" applyFont="1" applyFill="1" applyBorder="1" applyProtection="1">
      <alignment horizontal="center"/>
      <protection locked="0"/>
    </xf>
    <xf numFmtId="0" fontId="17" fillId="33" borderId="33" xfId="0" applyFont="1" applyFill="1" applyBorder="1">
      <alignment horizontal="center"/>
    </xf>
    <xf numFmtId="1" fontId="17" fillId="30" borderId="16" xfId="0" applyNumberFormat="1" applyFont="1" applyFill="1" applyBorder="1" applyAlignment="1">
      <alignment horizontal="center"/>
    </xf>
    <xf numFmtId="0" fontId="17" fillId="28" borderId="16" xfId="0" applyNumberFormat="1" applyFont="1" applyFill="1" applyBorder="1" applyAlignment="1" applyProtection="1">
      <alignment horizontal="center"/>
      <protection locked="0"/>
    </xf>
    <xf numFmtId="0" fontId="17" fillId="28" borderId="16" xfId="0" applyNumberFormat="1" applyFont="1" applyFill="1" applyBorder="1" applyAlignment="1">
      <alignment horizontal="center"/>
    </xf>
    <xf numFmtId="1" fontId="17" fillId="28" borderId="16" xfId="0" applyNumberFormat="1" applyFont="1" applyFill="1" applyBorder="1" applyAlignment="1">
      <alignment horizontal="center"/>
    </xf>
    <xf numFmtId="9" fontId="55" fillId="28" borderId="16" xfId="37" applyFont="1" applyFill="1" applyBorder="1" applyAlignment="1">
      <alignment horizontal="center"/>
    </xf>
    <xf numFmtId="165" fontId="17" fillId="24" borderId="17" xfId="0" applyNumberFormat="1" applyFont="1" applyFill="1" applyBorder="1">
      <alignment horizontal="center"/>
    </xf>
    <xf numFmtId="165" fontId="17" fillId="24" borderId="39" xfId="0" applyNumberFormat="1" applyFont="1" applyFill="1" applyBorder="1" applyAlignment="1">
      <alignment horizontal="left"/>
    </xf>
    <xf numFmtId="0" fontId="86" fillId="0" borderId="0" xfId="0" applyFont="1" applyFill="1" applyBorder="1">
      <alignment horizontal="center"/>
    </xf>
    <xf numFmtId="1" fontId="29" fillId="24" borderId="23" xfId="0" applyNumberFormat="1" applyFont="1" applyFill="1" applyBorder="1" applyAlignment="1">
      <alignment horizontal="left"/>
    </xf>
    <xf numFmtId="0" fontId="17" fillId="24" borderId="15" xfId="0" applyFont="1" applyFill="1" applyBorder="1" applyAlignment="1">
      <alignment horizontal="center"/>
    </xf>
    <xf numFmtId="49" fontId="20" fillId="24" borderId="15" xfId="0" applyNumberFormat="1" applyFont="1" applyFill="1" applyBorder="1" applyAlignment="1"/>
    <xf numFmtId="0" fontId="69" fillId="0" borderId="12" xfId="0" applyFont="1" applyFill="1" applyBorder="1" applyProtection="1">
      <alignment horizontal="center"/>
      <protection locked="0"/>
    </xf>
    <xf numFmtId="0" fontId="69" fillId="0" borderId="12" xfId="0" quotePrefix="1" applyFont="1" applyFill="1" applyBorder="1" applyAlignment="1"/>
    <xf numFmtId="0" fontId="87" fillId="0" borderId="52" xfId="0" applyFont="1" applyFill="1" applyBorder="1" applyAlignment="1"/>
    <xf numFmtId="1" fontId="11" fillId="0" borderId="50" xfId="0" applyNumberFormat="1" applyFont="1" applyFill="1" applyBorder="1">
      <alignment horizontal="center"/>
    </xf>
    <xf numFmtId="1" fontId="11" fillId="0" borderId="23" xfId="0" applyNumberFormat="1" applyFont="1" applyFill="1" applyBorder="1">
      <alignment horizontal="center"/>
    </xf>
    <xf numFmtId="1" fontId="11" fillId="0" borderId="73" xfId="0" applyNumberFormat="1" applyFont="1" applyFill="1" applyBorder="1">
      <alignment horizontal="center"/>
    </xf>
    <xf numFmtId="9" fontId="11" fillId="31" borderId="52" xfId="37" applyFont="1" applyFill="1" applyBorder="1" applyAlignment="1">
      <alignment horizontal="center"/>
    </xf>
    <xf numFmtId="1" fontId="24" fillId="27" borderId="74" xfId="37" applyNumberFormat="1" applyFont="1" applyFill="1" applyBorder="1" applyAlignment="1">
      <alignment horizontal="center"/>
    </xf>
    <xf numFmtId="1" fontId="11" fillId="0" borderId="40" xfId="0" applyNumberFormat="1" applyFont="1" applyFill="1" applyBorder="1">
      <alignment horizontal="center"/>
    </xf>
    <xf numFmtId="1" fontId="11" fillId="0" borderId="55" xfId="0" applyNumberFormat="1" applyFont="1" applyFill="1" applyBorder="1">
      <alignment horizontal="center"/>
    </xf>
    <xf numFmtId="1" fontId="11" fillId="0" borderId="75" xfId="0" applyNumberFormat="1" applyFont="1" applyFill="1" applyBorder="1">
      <alignment horizontal="center"/>
    </xf>
    <xf numFmtId="9" fontId="11" fillId="31" borderId="56" xfId="37" applyFont="1" applyFill="1" applyBorder="1" applyAlignment="1">
      <alignment horizontal="center"/>
    </xf>
    <xf numFmtId="1" fontId="24" fillId="27" borderId="67" xfId="37" applyNumberFormat="1" applyFont="1" applyFill="1" applyBorder="1" applyAlignment="1">
      <alignment horizontal="center"/>
    </xf>
    <xf numFmtId="165" fontId="11" fillId="26" borderId="42" xfId="0" applyNumberFormat="1" applyFont="1" applyFill="1" applyBorder="1">
      <alignment horizontal="center"/>
    </xf>
    <xf numFmtId="165" fontId="11" fillId="0" borderId="76" xfId="0" applyNumberFormat="1" applyFont="1" applyFill="1" applyBorder="1" applyAlignment="1">
      <alignment horizontal="center"/>
    </xf>
    <xf numFmtId="165" fontId="11" fillId="0" borderId="65" xfId="0" applyNumberFormat="1" applyFont="1" applyFill="1" applyBorder="1" applyAlignment="1">
      <alignment horizontal="center"/>
    </xf>
    <xf numFmtId="1" fontId="11" fillId="27" borderId="65" xfId="0" applyNumberFormat="1" applyFont="1" applyFill="1" applyBorder="1">
      <alignment horizontal="center"/>
    </xf>
    <xf numFmtId="1" fontId="11" fillId="0" borderId="65" xfId="0" applyNumberFormat="1" applyFont="1" applyFill="1" applyBorder="1" applyAlignment="1">
      <alignment horizontal="center"/>
    </xf>
    <xf numFmtId="1" fontId="11" fillId="27" borderId="65" xfId="0" applyNumberFormat="1" applyFont="1" applyFill="1" applyBorder="1" applyAlignment="1">
      <alignment horizontal="center" vertical="center"/>
    </xf>
    <xf numFmtId="0" fontId="11" fillId="27" borderId="65" xfId="0" applyNumberFormat="1" applyFont="1" applyFill="1" applyBorder="1" applyAlignment="1">
      <alignment horizontal="center"/>
    </xf>
    <xf numFmtId="165" fontId="11" fillId="26" borderId="51" xfId="0" applyNumberFormat="1" applyFont="1" applyFill="1" applyBorder="1">
      <alignment horizontal="center"/>
    </xf>
    <xf numFmtId="165" fontId="11" fillId="0" borderId="71" xfId="0" applyNumberFormat="1" applyFont="1" applyFill="1" applyBorder="1" applyAlignment="1">
      <alignment horizontal="center"/>
    </xf>
    <xf numFmtId="165" fontId="11" fillId="0" borderId="53" xfId="0" applyNumberFormat="1" applyFont="1" applyFill="1" applyBorder="1" applyAlignment="1">
      <alignment horizontal="center"/>
    </xf>
    <xf numFmtId="1" fontId="11" fillId="27" borderId="53" xfId="0" applyNumberFormat="1" applyFont="1" applyFill="1" applyBorder="1">
      <alignment horizontal="center"/>
    </xf>
    <xf numFmtId="1" fontId="11" fillId="0" borderId="53" xfId="0" applyNumberFormat="1" applyFont="1" applyFill="1" applyBorder="1" applyAlignment="1">
      <alignment horizontal="center"/>
    </xf>
    <xf numFmtId="1" fontId="11" fillId="27" borderId="53" xfId="0" applyNumberFormat="1" applyFont="1" applyFill="1" applyBorder="1" applyAlignment="1">
      <alignment horizontal="center" vertical="center"/>
    </xf>
    <xf numFmtId="0" fontId="11" fillId="27" borderId="53" xfId="0" applyNumberFormat="1" applyFont="1" applyFill="1" applyBorder="1" applyAlignment="1">
      <alignment horizontal="center"/>
    </xf>
    <xf numFmtId="165" fontId="11" fillId="26" borderId="11" xfId="0" applyNumberFormat="1" applyFont="1" applyFill="1" applyBorder="1">
      <alignment horizontal="center"/>
    </xf>
    <xf numFmtId="0" fontId="0" fillId="0" borderId="11" xfId="0" applyFill="1" applyBorder="1" applyAlignment="1">
      <alignment horizontal="left"/>
    </xf>
    <xf numFmtId="0" fontId="29" fillId="34" borderId="50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/>
    </xf>
    <xf numFmtId="0" fontId="59" fillId="0" borderId="3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left"/>
    </xf>
    <xf numFmtId="0" fontId="59" fillId="0" borderId="14" xfId="0" applyFont="1" applyFill="1" applyBorder="1" applyAlignment="1">
      <alignment horizontal="left"/>
    </xf>
    <xf numFmtId="0" fontId="59" fillId="0" borderId="22" xfId="0" applyFont="1" applyFill="1" applyBorder="1" applyAlignment="1">
      <alignment horizontal="left"/>
    </xf>
    <xf numFmtId="0" fontId="59" fillId="0" borderId="31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/>
    </xf>
    <xf numFmtId="0" fontId="59" fillId="0" borderId="22" xfId="0" applyFont="1" applyFill="1" applyBorder="1" applyAlignment="1">
      <alignment horizontal="center"/>
    </xf>
    <xf numFmtId="0" fontId="65" fillId="0" borderId="0" xfId="0" applyFont="1" applyFill="1" applyBorder="1" applyAlignment="1" applyProtection="1">
      <alignment horizontal="left"/>
      <protection locked="0"/>
    </xf>
    <xf numFmtId="1" fontId="69" fillId="0" borderId="25" xfId="0" applyNumberFormat="1" applyFont="1" applyFill="1" applyBorder="1" applyAlignment="1" applyProtection="1">
      <alignment horizontal="center" textRotation="90"/>
      <protection locked="0"/>
    </xf>
    <xf numFmtId="0" fontId="59" fillId="0" borderId="42" xfId="0" applyFont="1" applyFill="1" applyBorder="1" applyAlignment="1">
      <alignment horizontal="center" textRotation="90"/>
    </xf>
    <xf numFmtId="0" fontId="59" fillId="0" borderId="14" xfId="0" applyFont="1" applyFill="1" applyBorder="1" applyAlignment="1">
      <alignment horizontal="center" vertical="center" wrapText="1"/>
    </xf>
    <xf numFmtId="0" fontId="57" fillId="0" borderId="0" xfId="0" applyFont="1" applyBorder="1" applyAlignment="1" applyProtection="1">
      <alignment horizontal="left" vertical="top" wrapText="1"/>
      <protection locked="0"/>
    </xf>
    <xf numFmtId="0" fontId="57" fillId="0" borderId="0" xfId="0" applyFont="1" applyBorder="1" applyAlignment="1" applyProtection="1">
      <alignment horizontal="left" vertical="top"/>
      <protection locked="0"/>
    </xf>
    <xf numFmtId="0" fontId="85" fillId="0" borderId="68" xfId="0" applyFont="1" applyBorder="1" applyAlignment="1">
      <alignment horizontal="right"/>
    </xf>
    <xf numFmtId="0" fontId="85" fillId="0" borderId="15" xfId="0" applyFont="1" applyBorder="1" applyAlignment="1">
      <alignment horizontal="right"/>
    </xf>
    <xf numFmtId="0" fontId="11" fillId="27" borderId="21" xfId="0" applyFont="1" applyFill="1" applyBorder="1" applyAlignment="1" applyProtection="1">
      <alignment horizontal="center" vertical="center" wrapText="1"/>
      <protection locked="0"/>
    </xf>
    <xf numFmtId="0" fontId="11" fillId="27" borderId="21" xfId="0" applyFont="1" applyFill="1" applyBorder="1" applyAlignment="1" applyProtection="1">
      <alignment horizontal="center"/>
      <protection locked="0"/>
    </xf>
    <xf numFmtId="0" fontId="11" fillId="27" borderId="23" xfId="0" applyFont="1" applyFill="1" applyBorder="1" applyAlignment="1" applyProtection="1">
      <alignment horizontal="center" vertical="center" wrapText="1"/>
      <protection locked="0"/>
    </xf>
    <xf numFmtId="0" fontId="11" fillId="27" borderId="23" xfId="0" applyFont="1" applyFill="1" applyBorder="1" applyAlignment="1" applyProtection="1">
      <alignment horizontal="center"/>
      <protection locked="0"/>
    </xf>
    <xf numFmtId="0" fontId="11" fillId="27" borderId="53" xfId="0" applyFont="1" applyFill="1" applyBorder="1" applyAlignment="1" applyProtection="1">
      <alignment horizontal="center" vertical="center" wrapText="1"/>
      <protection locked="0"/>
    </xf>
    <xf numFmtId="0" fontId="11" fillId="27" borderId="53" xfId="0" applyFont="1" applyFill="1" applyBorder="1" applyAlignment="1" applyProtection="1">
      <alignment horizontal="center"/>
      <protection locked="0"/>
    </xf>
    <xf numFmtId="0" fontId="5" fillId="27" borderId="69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17" fillId="27" borderId="23" xfId="0" applyFont="1" applyFill="1" applyBorder="1" applyAlignment="1" applyProtection="1">
      <alignment horizontal="center" vertical="center" textRotation="90"/>
      <protection locked="0"/>
    </xf>
    <xf numFmtId="0" fontId="17" fillId="0" borderId="53" xfId="0" applyFont="1" applyFill="1" applyBorder="1" applyAlignment="1" applyProtection="1">
      <alignment horizontal="center" vertical="center" textRotation="90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53" xfId="0" applyFont="1" applyBorder="1" applyAlignment="1" applyProtection="1">
      <alignment horizontal="center" vertical="center"/>
      <protection locked="0"/>
    </xf>
    <xf numFmtId="0" fontId="17" fillId="0" borderId="31" xfId="0" applyFont="1" applyFill="1" applyBorder="1" applyAlignment="1" applyProtection="1">
      <alignment horizontal="center" vertical="center" textRotation="90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9" fillId="27" borderId="70" xfId="0" applyFont="1" applyFill="1" applyBorder="1" applyAlignment="1" applyProtection="1">
      <alignment horizontal="center" vertical="center" textRotation="90"/>
      <protection locked="0"/>
    </xf>
    <xf numFmtId="0" fontId="9" fillId="27" borderId="70" xfId="0" applyFont="1" applyFill="1" applyBorder="1" applyAlignment="1" applyProtection="1">
      <alignment horizontal="center" vertical="center"/>
      <protection locked="0"/>
    </xf>
    <xf numFmtId="0" fontId="6" fillId="27" borderId="22" xfId="0" applyFont="1" applyFill="1" applyBorder="1" applyAlignment="1" applyProtection="1">
      <alignment horizontal="center" vertical="center" textRotation="90"/>
      <protection locked="0"/>
    </xf>
    <xf numFmtId="0" fontId="0" fillId="27" borderId="22" xfId="0" applyFill="1" applyBorder="1" applyAlignment="1" applyProtection="1">
      <alignment horizontal="center"/>
      <protection locked="0"/>
    </xf>
    <xf numFmtId="0" fontId="0" fillId="27" borderId="71" xfId="0" applyFill="1" applyBorder="1" applyAlignment="1" applyProtection="1">
      <alignment horizontal="center"/>
      <protection locked="0"/>
    </xf>
    <xf numFmtId="49" fontId="17" fillId="27" borderId="23" xfId="0" applyNumberFormat="1" applyFont="1" applyFill="1" applyBorder="1" applyAlignment="1" applyProtection="1">
      <alignment horizontal="center" vertical="center" textRotation="255"/>
      <protection locked="0"/>
    </xf>
    <xf numFmtId="0" fontId="0" fillId="27" borderId="23" xfId="0" applyFill="1" applyBorder="1" applyAlignment="1" applyProtection="1">
      <alignment horizontal="center"/>
      <protection locked="0"/>
    </xf>
    <xf numFmtId="0" fontId="0" fillId="27" borderId="53" xfId="0" applyFill="1" applyBorder="1" applyAlignment="1" applyProtection="1">
      <alignment horizontal="center"/>
      <protection locked="0"/>
    </xf>
    <xf numFmtId="0" fontId="6" fillId="27" borderId="23" xfId="0" applyFont="1" applyFill="1" applyBorder="1" applyAlignment="1" applyProtection="1">
      <alignment horizontal="center" vertical="center" textRotation="90"/>
      <protection locked="0"/>
    </xf>
    <xf numFmtId="0" fontId="11" fillId="0" borderId="61" xfId="0" applyFont="1" applyFill="1" applyBorder="1" applyAlignment="1" applyProtection="1">
      <alignment horizontal="center" vertical="center" textRotation="90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 textRotation="90"/>
      <protection locked="0"/>
    </xf>
    <xf numFmtId="0" fontId="11" fillId="0" borderId="18" xfId="0" applyFont="1" applyFill="1" applyBorder="1" applyAlignment="1" applyProtection="1">
      <alignment horizontal="center" vertical="center" textRotation="90"/>
      <protection locked="0"/>
    </xf>
    <xf numFmtId="0" fontId="11" fillId="0" borderId="70" xfId="0" applyFont="1" applyFill="1" applyBorder="1" applyAlignment="1" applyProtection="1">
      <alignment horizontal="center" vertical="center" textRotation="90"/>
      <protection locked="0"/>
    </xf>
    <xf numFmtId="0" fontId="11" fillId="0" borderId="70" xfId="0" applyFont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 textRotation="90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wrapText="1"/>
      <protection locked="0"/>
    </xf>
    <xf numFmtId="0" fontId="6" fillId="0" borderId="38" xfId="0" applyFont="1" applyBorder="1" applyAlignment="1" applyProtection="1">
      <alignment horizontal="center" wrapText="1"/>
      <protection locked="0"/>
    </xf>
    <xf numFmtId="0" fontId="4" fillId="0" borderId="40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4" fillId="0" borderId="67" xfId="0" applyFont="1" applyBorder="1" applyAlignment="1" applyProtection="1">
      <alignment horizont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textRotation="90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72" xfId="0" applyFont="1" applyFill="1" applyBorder="1" applyAlignment="1" applyProtection="1">
      <alignment horizontal="center" vertical="center" textRotation="90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 textRotation="90"/>
      <protection locked="0"/>
    </xf>
    <xf numFmtId="0" fontId="0" fillId="0" borderId="70" xfId="0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textRotation="90"/>
      <protection locked="0"/>
    </xf>
    <xf numFmtId="49" fontId="17" fillId="0" borderId="17" xfId="0" applyNumberFormat="1" applyFont="1" applyBorder="1" applyAlignment="1" applyProtection="1">
      <alignment horizontal="center" vertical="center" textRotation="255"/>
      <protection locked="0"/>
    </xf>
    <xf numFmtId="0" fontId="6" fillId="0" borderId="38" xfId="0" applyFont="1" applyBorder="1" applyAlignment="1" applyProtection="1">
      <alignment horizontal="center" vertical="center" textRotation="90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6" fillId="0" borderId="61" xfId="0" applyFont="1" applyFill="1" applyBorder="1" applyAlignment="1" applyProtection="1">
      <alignment horizontal="center" vertical="center" textRotation="90"/>
      <protection locked="0"/>
    </xf>
    <xf numFmtId="0" fontId="0" fillId="0" borderId="70" xfId="0" applyFill="1" applyBorder="1" applyAlignment="1" applyProtection="1">
      <alignment horizontal="center" vertical="center"/>
      <protection locked="0"/>
    </xf>
    <xf numFmtId="0" fontId="6" fillId="0" borderId="69" xfId="0" applyFont="1" applyFill="1" applyBorder="1" applyAlignment="1" applyProtection="1">
      <alignment horizontal="center" vertical="center" textRotation="90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</cellXfs>
  <cellStyles count="44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ід" xfId="25"/>
    <cellStyle name="Вывод" xfId="38" builtinId="21" customBuiltin="1"/>
    <cellStyle name="Вычисление" xfId="32" builtinId="22" customBuiltin="1"/>
    <cellStyle name="Добре" xfId="43"/>
    <cellStyle name="Заголовок 1" xfId="26" builtinId="16" customBuiltin="1"/>
    <cellStyle name="Заголовок 2" xfId="27" builtinId="17" customBuiltin="1"/>
    <cellStyle name="Заголовок 3" xfId="28" builtinId="18" customBuiltin="1"/>
    <cellStyle name="Заголовок 4" xfId="29" builtinId="19" customBuiltin="1"/>
    <cellStyle name="Зв'язана клітинка" xfId="39"/>
    <cellStyle name="Итог" xfId="34" builtinId="25" customBuiltin="1"/>
    <cellStyle name="Контрольна клітинка" xfId="30"/>
    <cellStyle name="Назва" xfId="31"/>
    <cellStyle name="Нейтральный" xfId="40" builtinId="28" customBuiltin="1"/>
    <cellStyle name="Обычный" xfId="0" builtinId="0"/>
    <cellStyle name="Обычный_Shapka" xfId="33"/>
    <cellStyle name="Плохой" xfId="35" builtinId="27" customBuiltin="1"/>
    <cellStyle name="Пояснение" xfId="41" builtinId="53" customBuiltin="1"/>
    <cellStyle name="Примечание" xfId="36" builtinId="10" customBuiltin="1"/>
    <cellStyle name="Процентный" xfId="37" builtinId="5"/>
    <cellStyle name="Текст попередження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K51"/>
  <sheetViews>
    <sheetView tabSelected="1" view="pageBreakPreview" topLeftCell="A6" zoomScale="75" zoomScaleNormal="80" zoomScaleSheetLayoutView="75" workbookViewId="0">
      <selection activeCell="AO11" sqref="AO11"/>
    </sheetView>
  </sheetViews>
  <sheetFormatPr defaultColWidth="9" defaultRowHeight="15.6" x14ac:dyDescent="0.3"/>
  <cols>
    <col min="1" max="2" width="3.59765625" style="263" customWidth="1"/>
    <col min="3" max="4" width="3.59765625" style="264" customWidth="1"/>
    <col min="5" max="5" width="4.09765625" style="264" customWidth="1"/>
    <col min="6" max="28" width="3.59765625" style="264" customWidth="1"/>
    <col min="29" max="29" width="4.09765625" style="264" customWidth="1"/>
    <col min="30" max="54" width="3.59765625" style="264" customWidth="1"/>
    <col min="55" max="57" width="3.3984375" style="264" customWidth="1"/>
    <col min="58" max="61" width="4.19921875" style="263" customWidth="1"/>
    <col min="62" max="62" width="4.69921875" style="263" customWidth="1"/>
    <col min="63" max="63" width="3.69921875" style="263" customWidth="1"/>
    <col min="64" max="16384" width="9" style="266"/>
  </cols>
  <sheetData>
    <row r="1" spans="1:63" ht="22.5" customHeight="1" x14ac:dyDescent="0.3">
      <c r="AQ1" s="687"/>
      <c r="AR1" s="688"/>
      <c r="AS1" s="688"/>
      <c r="AT1" s="688"/>
      <c r="AU1" s="688"/>
      <c r="AV1" s="688"/>
      <c r="AW1" s="688"/>
      <c r="AX1" s="688"/>
      <c r="AY1" s="688"/>
      <c r="AZ1" s="688"/>
      <c r="BA1" s="688"/>
    </row>
    <row r="2" spans="1:63" ht="21" x14ac:dyDescent="0.4">
      <c r="C2" s="391"/>
      <c r="D2" s="391"/>
      <c r="E2" s="269" t="s">
        <v>137</v>
      </c>
      <c r="F2" s="391"/>
      <c r="G2" s="391"/>
      <c r="AB2" s="274" t="s">
        <v>123</v>
      </c>
      <c r="AQ2" s="688"/>
      <c r="AR2" s="688"/>
      <c r="AS2" s="688"/>
      <c r="AT2" s="688"/>
      <c r="AU2" s="688"/>
      <c r="AV2" s="688"/>
      <c r="AW2" s="688"/>
      <c r="AX2" s="688"/>
      <c r="AY2" s="688"/>
      <c r="AZ2" s="688"/>
      <c r="BA2" s="688"/>
    </row>
    <row r="3" spans="1:63" ht="18.75" customHeight="1" x14ac:dyDescent="0.35">
      <c r="A3" s="267"/>
      <c r="B3" s="267"/>
      <c r="C3" s="268"/>
      <c r="E3" s="269" t="s">
        <v>138</v>
      </c>
      <c r="F3" s="270"/>
      <c r="G3" s="270"/>
      <c r="H3" s="270"/>
      <c r="I3" s="270"/>
      <c r="J3" s="270"/>
      <c r="K3" s="270"/>
      <c r="L3" s="270"/>
      <c r="M3" s="270"/>
      <c r="N3" s="271"/>
      <c r="O3" s="271"/>
      <c r="P3" s="271"/>
      <c r="U3" s="271"/>
      <c r="V3" s="272"/>
      <c r="W3" s="271"/>
      <c r="X3" s="271"/>
      <c r="Y3" s="267"/>
      <c r="AB3" s="267"/>
      <c r="AC3" s="274" t="s">
        <v>48</v>
      </c>
      <c r="AD3" s="273"/>
      <c r="AE3" s="273"/>
      <c r="AF3" s="273"/>
      <c r="AG3" s="273"/>
      <c r="AH3" s="273"/>
      <c r="AI3" s="274"/>
      <c r="AJ3" s="273"/>
      <c r="AK3" s="273"/>
      <c r="AL3" s="273"/>
      <c r="AM3" s="273"/>
      <c r="AN3" s="273"/>
      <c r="AO3" s="273"/>
      <c r="AP3" s="273"/>
      <c r="AQ3" s="688"/>
      <c r="AR3" s="688"/>
      <c r="AS3" s="688"/>
      <c r="AT3" s="688"/>
      <c r="AU3" s="688"/>
      <c r="AV3" s="688"/>
      <c r="AW3" s="688"/>
      <c r="AX3" s="688"/>
      <c r="AY3" s="688"/>
      <c r="AZ3" s="688"/>
      <c r="BA3" s="688"/>
      <c r="BB3" s="267"/>
      <c r="BC3" s="267"/>
      <c r="BD3" s="267"/>
      <c r="BE3" s="267"/>
      <c r="BF3" s="267"/>
      <c r="BG3" s="271"/>
      <c r="BH3" s="271"/>
      <c r="BI3" s="271"/>
      <c r="BJ3" s="271"/>
      <c r="BK3" s="271"/>
    </row>
    <row r="4" spans="1:63" ht="33" customHeight="1" x14ac:dyDescent="0.4">
      <c r="A4" s="275"/>
      <c r="B4" s="275"/>
      <c r="C4" s="276"/>
      <c r="D4" s="277"/>
      <c r="E4" s="277"/>
      <c r="F4" s="277"/>
      <c r="G4" s="277"/>
      <c r="H4" s="277"/>
      <c r="I4" s="277"/>
      <c r="J4" s="272" t="s">
        <v>139</v>
      </c>
      <c r="K4" s="270"/>
      <c r="L4" s="270"/>
      <c r="M4" s="270"/>
      <c r="N4" s="271"/>
      <c r="O4" s="271"/>
      <c r="P4" s="271"/>
      <c r="T4" s="283"/>
      <c r="U4" s="271"/>
      <c r="W4" s="271"/>
      <c r="Y4" s="279"/>
      <c r="Z4" s="279"/>
      <c r="AA4" s="279"/>
      <c r="AD4" s="279"/>
      <c r="AE4" s="279"/>
      <c r="AF4" s="274"/>
      <c r="AG4" s="279"/>
      <c r="AH4" s="279"/>
      <c r="AJ4" s="279"/>
      <c r="AK4" s="279"/>
      <c r="AL4" s="279"/>
      <c r="AM4" s="279"/>
      <c r="AN4" s="279"/>
      <c r="AO4" s="279"/>
      <c r="AP4" s="279"/>
      <c r="AQ4" s="688"/>
      <c r="AR4" s="688"/>
      <c r="AS4" s="688"/>
      <c r="AT4" s="688"/>
      <c r="AU4" s="688"/>
      <c r="AV4" s="688"/>
      <c r="AW4" s="688"/>
      <c r="AX4" s="688"/>
      <c r="AY4" s="688"/>
      <c r="AZ4" s="688"/>
      <c r="BA4" s="688"/>
      <c r="BB4" s="267"/>
      <c r="BC4" s="267"/>
      <c r="BD4" s="267"/>
      <c r="BE4" s="267"/>
      <c r="BF4" s="267"/>
      <c r="BG4" s="267"/>
      <c r="BH4" s="267"/>
      <c r="BI4" s="267"/>
      <c r="BJ4" s="267"/>
      <c r="BK4" s="267"/>
    </row>
    <row r="5" spans="1:63" ht="18" customHeight="1" x14ac:dyDescent="0.4">
      <c r="A5" s="280" t="s">
        <v>170</v>
      </c>
      <c r="B5" s="268"/>
      <c r="C5" s="281"/>
      <c r="D5" s="270"/>
      <c r="E5" s="282"/>
      <c r="F5" s="270"/>
      <c r="G5" s="270"/>
      <c r="H5" s="270"/>
      <c r="I5" s="270"/>
      <c r="J5" s="270"/>
      <c r="K5" s="270"/>
      <c r="L5" s="270"/>
      <c r="M5" s="270"/>
      <c r="N5" s="271"/>
      <c r="O5" s="271"/>
      <c r="P5" s="271"/>
      <c r="T5" s="283"/>
      <c r="U5" s="271"/>
      <c r="W5" s="271"/>
      <c r="Y5" s="279"/>
      <c r="Z5" s="279"/>
      <c r="AA5" s="279"/>
      <c r="AB5" s="282"/>
      <c r="AC5" s="279"/>
      <c r="AD5" s="279"/>
      <c r="AE5" s="279"/>
      <c r="AF5" s="282"/>
      <c r="AG5" s="279"/>
      <c r="AH5" s="279"/>
      <c r="AJ5" s="279"/>
      <c r="AK5" s="279"/>
      <c r="AL5" s="279"/>
      <c r="AM5" s="279"/>
      <c r="AN5" s="279"/>
      <c r="AO5" s="279"/>
      <c r="AP5" s="279"/>
      <c r="AQ5" s="688"/>
      <c r="AR5" s="688"/>
      <c r="AS5" s="688"/>
      <c r="AT5" s="688"/>
      <c r="AU5" s="688"/>
      <c r="AV5" s="688"/>
      <c r="AW5" s="688"/>
      <c r="AX5" s="688"/>
      <c r="AY5" s="688"/>
      <c r="AZ5" s="688"/>
      <c r="BA5" s="688"/>
      <c r="BB5" s="267"/>
      <c r="BC5" s="267"/>
      <c r="BD5" s="267"/>
      <c r="BE5" s="267"/>
      <c r="BF5" s="267"/>
      <c r="BG5" s="267"/>
      <c r="BH5" s="267"/>
      <c r="BI5" s="267"/>
      <c r="BJ5" s="267"/>
      <c r="BK5" s="267"/>
    </row>
    <row r="6" spans="1:63" ht="33" customHeight="1" x14ac:dyDescent="0.45">
      <c r="A6" s="281" t="s">
        <v>141</v>
      </c>
      <c r="B6" s="268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1"/>
      <c r="O6" s="271"/>
      <c r="P6" s="271"/>
      <c r="U6" s="271"/>
      <c r="W6" s="271"/>
      <c r="X6" s="271"/>
      <c r="Y6" s="267"/>
      <c r="Z6" s="267"/>
      <c r="AA6" s="267"/>
      <c r="AB6" s="290" t="s">
        <v>1</v>
      </c>
      <c r="AC6" s="267"/>
      <c r="AD6" s="267"/>
      <c r="AE6" s="267"/>
      <c r="AF6" s="393"/>
      <c r="AG6" s="267"/>
      <c r="AH6" s="267"/>
      <c r="AJ6" s="271"/>
      <c r="AK6" s="271"/>
      <c r="AL6" s="271"/>
      <c r="AM6" s="271"/>
      <c r="AN6" s="271"/>
      <c r="AO6" s="271"/>
      <c r="AP6" s="271"/>
      <c r="AQ6" s="688"/>
      <c r="AR6" s="688"/>
      <c r="AS6" s="688"/>
      <c r="AT6" s="688"/>
      <c r="AU6" s="688"/>
      <c r="AV6" s="688"/>
      <c r="AW6" s="688"/>
      <c r="AX6" s="688"/>
      <c r="AY6" s="688"/>
      <c r="AZ6" s="688"/>
      <c r="BA6" s="688"/>
      <c r="BB6" s="271"/>
      <c r="BC6" s="271"/>
      <c r="BD6" s="271"/>
      <c r="BE6" s="271"/>
      <c r="BF6" s="271"/>
      <c r="BG6" s="271"/>
      <c r="BI6" s="271"/>
      <c r="BJ6" s="271"/>
      <c r="BK6" s="271"/>
    </row>
    <row r="7" spans="1:63" ht="18" customHeight="1" x14ac:dyDescent="0.35">
      <c r="A7" s="280" t="s">
        <v>52</v>
      </c>
      <c r="B7" s="268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1"/>
      <c r="O7" s="271"/>
      <c r="P7" s="271"/>
      <c r="U7" s="271"/>
      <c r="W7" s="271"/>
      <c r="X7" s="271"/>
      <c r="Y7" s="267"/>
      <c r="Z7" s="267"/>
      <c r="AA7" s="267"/>
      <c r="AB7" s="282"/>
      <c r="AC7" s="267"/>
      <c r="AD7" s="267"/>
      <c r="AE7" s="267"/>
      <c r="AF7" s="282"/>
      <c r="AG7" s="267"/>
      <c r="AH7" s="267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68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68"/>
      <c r="BI7" s="271"/>
      <c r="BJ7" s="271"/>
      <c r="BK7" s="271"/>
    </row>
    <row r="8" spans="1:63" ht="30.75" customHeight="1" x14ac:dyDescent="0.45">
      <c r="A8" s="683" t="s">
        <v>171</v>
      </c>
      <c r="B8" s="683"/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286"/>
      <c r="N8" s="284"/>
      <c r="O8" s="287"/>
      <c r="P8" s="286"/>
      <c r="Q8" s="288"/>
      <c r="R8" s="288"/>
      <c r="S8" s="406" t="s">
        <v>142</v>
      </c>
      <c r="T8" s="288"/>
      <c r="U8" s="286"/>
      <c r="V8" s="288"/>
      <c r="W8" s="286"/>
      <c r="X8" s="289"/>
      <c r="Y8" s="286"/>
      <c r="Z8" s="289"/>
      <c r="AA8" s="286"/>
      <c r="AC8" s="288"/>
      <c r="AD8" s="286"/>
      <c r="AE8" s="286"/>
      <c r="AF8" s="290"/>
      <c r="AG8" s="286"/>
      <c r="AH8" s="286"/>
      <c r="AI8" s="288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5"/>
      <c r="BB8" s="291"/>
      <c r="BC8" s="291"/>
      <c r="BD8" s="291"/>
      <c r="BE8" s="291"/>
      <c r="BF8" s="291"/>
      <c r="BG8" s="291"/>
      <c r="BH8" s="291"/>
      <c r="BI8" s="291"/>
      <c r="BJ8" s="291"/>
      <c r="BK8" s="291"/>
    </row>
    <row r="9" spans="1:63" ht="30.75" customHeight="1" x14ac:dyDescent="0.45">
      <c r="A9" s="302" t="s">
        <v>140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92"/>
      <c r="N9" s="284"/>
      <c r="O9" s="287"/>
      <c r="P9" s="286"/>
      <c r="Q9" s="288"/>
      <c r="R9" s="288"/>
      <c r="S9" s="288"/>
      <c r="T9" s="288"/>
      <c r="U9" s="286"/>
      <c r="V9" s="288"/>
      <c r="W9" s="286"/>
      <c r="X9" s="289"/>
      <c r="Y9" s="286"/>
      <c r="Z9" s="289"/>
      <c r="AA9" s="286"/>
      <c r="AB9" s="290"/>
      <c r="AC9" s="288"/>
      <c r="AD9" s="286"/>
      <c r="AE9" s="286"/>
      <c r="AF9" s="290"/>
      <c r="AG9" s="286"/>
      <c r="AH9" s="286"/>
      <c r="AI9" s="288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5"/>
      <c r="BB9" s="291"/>
      <c r="BC9" s="291"/>
      <c r="BD9" s="291"/>
      <c r="BE9" s="291"/>
      <c r="BF9" s="291"/>
      <c r="BG9" s="291"/>
      <c r="BH9" s="291"/>
      <c r="BI9" s="291"/>
      <c r="BJ9" s="291"/>
      <c r="BK9" s="291"/>
    </row>
    <row r="10" spans="1:63" ht="18" customHeight="1" x14ac:dyDescent="0.45">
      <c r="A10" s="285"/>
      <c r="B10" s="285"/>
      <c r="C10" s="286"/>
      <c r="D10" s="286"/>
      <c r="E10" s="286"/>
      <c r="F10" s="286"/>
      <c r="G10" s="286"/>
      <c r="H10" s="286"/>
      <c r="I10" s="286"/>
      <c r="J10" s="286"/>
      <c r="K10" s="286"/>
      <c r="L10" s="284"/>
      <c r="M10" s="287"/>
      <c r="N10" s="286"/>
      <c r="O10" s="288"/>
      <c r="P10" s="288"/>
      <c r="Q10" s="288"/>
      <c r="R10" s="288"/>
      <c r="T10" s="288"/>
      <c r="U10" s="286"/>
      <c r="V10" s="289"/>
      <c r="W10" s="286"/>
      <c r="X10" s="289"/>
      <c r="Y10" s="286"/>
      <c r="Z10" s="288"/>
      <c r="AA10" s="288"/>
      <c r="AB10" s="286"/>
      <c r="AC10" s="286"/>
      <c r="AD10" s="286"/>
      <c r="AE10" s="286"/>
      <c r="AF10" s="286"/>
      <c r="AG10" s="290"/>
      <c r="AH10" s="286"/>
      <c r="AI10" s="286"/>
      <c r="AJ10" s="286"/>
      <c r="AK10" s="286"/>
      <c r="AL10" s="286"/>
      <c r="AM10" s="286"/>
      <c r="AN10" s="286"/>
      <c r="AO10" s="286"/>
      <c r="AP10" s="286"/>
      <c r="AQ10" s="288"/>
      <c r="AR10" s="288"/>
      <c r="AS10" s="286"/>
      <c r="AT10" s="286"/>
      <c r="AU10" s="286"/>
      <c r="AV10" s="286"/>
      <c r="AW10" s="286"/>
      <c r="AX10" s="286"/>
      <c r="AY10" s="286"/>
      <c r="AZ10" s="286"/>
      <c r="BA10" s="285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</row>
    <row r="11" spans="1:63" ht="18" customHeight="1" x14ac:dyDescent="0.4">
      <c r="B11" s="292" t="s">
        <v>163</v>
      </c>
      <c r="C11" s="286"/>
      <c r="D11" s="286"/>
      <c r="E11" s="286"/>
      <c r="F11" s="286"/>
      <c r="H11" s="294" t="s">
        <v>240</v>
      </c>
      <c r="I11" s="293"/>
      <c r="J11" s="294"/>
      <c r="K11" s="295"/>
      <c r="L11" s="293"/>
      <c r="M11" s="293"/>
      <c r="N11" s="293"/>
      <c r="O11" s="296"/>
      <c r="P11" s="296"/>
      <c r="Q11" s="294"/>
      <c r="R11" s="296"/>
      <c r="S11" s="294"/>
      <c r="T11" s="299"/>
      <c r="U11" s="299"/>
      <c r="V11" s="299"/>
      <c r="W11" s="299"/>
      <c r="X11" s="299"/>
      <c r="Y11" s="299"/>
      <c r="Z11" s="299"/>
      <c r="AA11" s="299"/>
      <c r="AB11" s="294"/>
      <c r="AC11" s="295"/>
      <c r="AD11" s="300"/>
      <c r="AE11" s="299"/>
      <c r="AF11" s="299"/>
      <c r="AG11" s="298"/>
      <c r="AH11" s="301"/>
      <c r="AI11" s="301"/>
      <c r="AJ11" s="301"/>
      <c r="AK11" s="298"/>
      <c r="AL11" s="298"/>
      <c r="AM11" s="298"/>
      <c r="AN11" s="298"/>
      <c r="AO11" s="298"/>
      <c r="AP11" s="298"/>
      <c r="AQ11" s="298"/>
      <c r="AR11" s="298"/>
      <c r="AS11" s="301"/>
      <c r="AT11" s="301"/>
      <c r="AU11" s="298"/>
      <c r="AV11" s="298"/>
      <c r="AW11" s="302"/>
      <c r="AX11" s="298"/>
      <c r="AY11" s="298"/>
      <c r="AZ11" s="298"/>
      <c r="BA11" s="298"/>
      <c r="BB11" s="273"/>
      <c r="BC11" s="273"/>
      <c r="BD11" s="273"/>
      <c r="BE11" s="273"/>
      <c r="BF11" s="273"/>
      <c r="BG11" s="273"/>
      <c r="BH11" s="291"/>
      <c r="BI11" s="291"/>
      <c r="BJ11" s="291"/>
      <c r="BK11" s="291"/>
    </row>
    <row r="12" spans="1:63" ht="18" customHeight="1" x14ac:dyDescent="0.4">
      <c r="B12" s="286"/>
      <c r="C12" s="286"/>
      <c r="D12" s="286"/>
      <c r="E12" s="286"/>
      <c r="F12" s="286"/>
      <c r="H12" s="398" t="s">
        <v>167</v>
      </c>
      <c r="J12" s="303"/>
      <c r="K12" s="303"/>
      <c r="L12" s="303"/>
      <c r="M12" s="302"/>
      <c r="N12" s="302"/>
      <c r="O12" s="302"/>
      <c r="P12" s="302"/>
      <c r="Q12" s="302"/>
      <c r="R12" s="302"/>
      <c r="S12" s="304"/>
      <c r="T12" s="302"/>
      <c r="U12" s="302"/>
      <c r="V12" s="302"/>
      <c r="W12" s="302"/>
      <c r="X12" s="302"/>
      <c r="Y12" s="302"/>
      <c r="Z12" s="297"/>
      <c r="AA12" s="297"/>
      <c r="AB12" s="297"/>
      <c r="AC12" s="303"/>
      <c r="AD12" s="303"/>
      <c r="AE12" s="297"/>
      <c r="AF12" s="305"/>
      <c r="AG12" s="297"/>
      <c r="AH12" s="301"/>
      <c r="AI12" s="301"/>
      <c r="AJ12" s="292" t="s">
        <v>143</v>
      </c>
      <c r="AL12" s="297"/>
      <c r="AM12" s="306"/>
      <c r="AN12" s="305"/>
      <c r="AO12" s="306"/>
      <c r="AP12" s="307" t="s">
        <v>282</v>
      </c>
      <c r="AQ12" s="299"/>
      <c r="AR12" s="299"/>
      <c r="AS12" s="300"/>
      <c r="AT12" s="300"/>
      <c r="AU12" s="299"/>
      <c r="AV12" s="299"/>
      <c r="AW12" s="299"/>
      <c r="AX12" s="299"/>
      <c r="AY12" s="308"/>
      <c r="AZ12" s="308"/>
      <c r="BA12" s="308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</row>
    <row r="13" spans="1:63" ht="18" customHeight="1" x14ac:dyDescent="0.4">
      <c r="B13" s="292" t="s">
        <v>146</v>
      </c>
      <c r="C13" s="286"/>
      <c r="D13" s="286"/>
      <c r="E13" s="286"/>
      <c r="F13" s="286"/>
      <c r="H13" s="294" t="s">
        <v>241</v>
      </c>
      <c r="I13" s="293"/>
      <c r="J13" s="309"/>
      <c r="K13" s="309"/>
      <c r="L13" s="309"/>
      <c r="M13" s="309"/>
      <c r="N13" s="310"/>
      <c r="O13" s="310"/>
      <c r="P13" s="310"/>
      <c r="Q13" s="310"/>
      <c r="R13" s="310"/>
      <c r="S13" s="310"/>
      <c r="T13" s="311"/>
      <c r="U13" s="310"/>
      <c r="V13" s="310"/>
      <c r="W13" s="310"/>
      <c r="X13" s="310"/>
      <c r="Y13" s="310"/>
      <c r="Z13" s="310"/>
      <c r="AA13" s="310"/>
      <c r="AB13" s="312"/>
      <c r="AC13" s="310"/>
      <c r="AD13" s="310"/>
      <c r="AE13" s="310"/>
      <c r="AF13" s="313"/>
      <c r="AG13" s="306"/>
      <c r="AH13" s="301"/>
      <c r="AI13" s="301"/>
      <c r="AJ13" s="292" t="s">
        <v>144</v>
      </c>
      <c r="AL13" s="306"/>
      <c r="AM13" s="306"/>
      <c r="AN13" s="306"/>
      <c r="AO13" s="306"/>
      <c r="AP13" s="394"/>
      <c r="AQ13" s="395" t="s">
        <v>283</v>
      </c>
      <c r="AR13" s="395"/>
      <c r="AS13" s="396"/>
      <c r="AT13" s="396"/>
      <c r="AU13" s="395"/>
      <c r="AV13" s="395"/>
      <c r="AW13" s="395"/>
      <c r="AX13" s="395"/>
      <c r="AY13" s="397"/>
      <c r="AZ13" s="397"/>
      <c r="BA13" s="397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</row>
    <row r="14" spans="1:63" ht="17.25" customHeight="1" x14ac:dyDescent="0.4">
      <c r="B14" s="297"/>
      <c r="C14" s="297"/>
      <c r="D14" s="297"/>
      <c r="E14" s="297"/>
      <c r="F14" s="297"/>
      <c r="H14" s="398" t="s">
        <v>51</v>
      </c>
      <c r="I14" s="297"/>
      <c r="J14" s="314"/>
      <c r="K14" s="286"/>
      <c r="L14" s="286"/>
      <c r="M14" s="286"/>
      <c r="N14" s="286"/>
      <c r="O14" s="303"/>
      <c r="P14" s="286"/>
      <c r="R14" s="286"/>
      <c r="S14" s="306"/>
      <c r="T14" s="306"/>
      <c r="U14" s="303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297"/>
      <c r="AG14" s="306"/>
      <c r="AH14" s="301"/>
      <c r="AI14" s="301"/>
      <c r="AJ14" s="301"/>
      <c r="AK14" s="306"/>
      <c r="AL14" s="306"/>
      <c r="AM14" s="297"/>
      <c r="AN14" s="297"/>
      <c r="AO14" s="297"/>
      <c r="AQ14" s="298"/>
      <c r="AR14" s="298"/>
      <c r="AS14" s="301"/>
      <c r="AT14" s="301"/>
      <c r="AU14" s="298"/>
      <c r="AV14" s="298"/>
      <c r="AW14" s="298"/>
      <c r="AX14" s="298"/>
      <c r="AY14" s="285"/>
      <c r="AZ14" s="285"/>
      <c r="BA14" s="285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</row>
    <row r="15" spans="1:63" ht="18" customHeight="1" x14ac:dyDescent="0.4">
      <c r="B15" s="292" t="s">
        <v>147</v>
      </c>
      <c r="C15" s="286"/>
      <c r="D15" s="286"/>
      <c r="E15" s="286"/>
      <c r="F15" s="286"/>
      <c r="H15" s="294" t="s">
        <v>243</v>
      </c>
      <c r="I15" s="293"/>
      <c r="J15" s="293"/>
      <c r="K15" s="293"/>
      <c r="L15" s="293" t="s">
        <v>242</v>
      </c>
      <c r="M15" s="293"/>
      <c r="N15" s="293"/>
      <c r="O15" s="293"/>
      <c r="P15" s="312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312"/>
      <c r="AE15" s="300"/>
      <c r="AF15" s="312"/>
      <c r="AG15" s="298"/>
      <c r="AH15" s="301"/>
      <c r="AI15" s="301"/>
      <c r="AJ15" s="292" t="s">
        <v>67</v>
      </c>
      <c r="AL15" s="298"/>
      <c r="AM15" s="298"/>
      <c r="AN15" s="298"/>
      <c r="AO15" s="298"/>
      <c r="AP15" s="462" t="s">
        <v>258</v>
      </c>
      <c r="AQ15" s="312"/>
      <c r="AR15" s="312"/>
      <c r="AS15" s="294"/>
      <c r="AT15" s="300"/>
      <c r="AU15" s="278"/>
      <c r="AV15" s="299"/>
      <c r="AW15" s="299"/>
      <c r="AX15" s="299"/>
      <c r="AY15" s="308"/>
      <c r="AZ15" s="308"/>
      <c r="BA15" s="300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</row>
    <row r="16" spans="1:63" ht="18" customHeight="1" x14ac:dyDescent="0.3">
      <c r="B16" s="315"/>
      <c r="C16" s="315"/>
      <c r="D16" s="315"/>
      <c r="E16" s="315"/>
      <c r="F16" s="315"/>
      <c r="H16" s="398" t="s">
        <v>169</v>
      </c>
      <c r="I16" s="315"/>
      <c r="J16" s="315"/>
      <c r="K16" s="315"/>
      <c r="L16" s="315"/>
      <c r="M16" s="315"/>
      <c r="N16" s="315"/>
      <c r="O16" s="303"/>
      <c r="P16" s="315"/>
      <c r="Q16" s="303"/>
      <c r="R16" s="315"/>
      <c r="S16" s="315"/>
      <c r="T16" s="315"/>
      <c r="U16" s="303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01"/>
      <c r="AI16" s="301"/>
      <c r="AJ16" s="301"/>
      <c r="AK16" s="315"/>
      <c r="AL16" s="315"/>
      <c r="AM16" s="315"/>
      <c r="AN16" s="315"/>
      <c r="AO16" s="315"/>
      <c r="AP16" s="398" t="s">
        <v>68</v>
      </c>
      <c r="AQ16" s="315"/>
      <c r="AR16" s="315"/>
      <c r="AS16" s="301"/>
      <c r="AV16" s="315"/>
      <c r="AW16" s="315"/>
      <c r="AX16" s="315"/>
      <c r="AY16" s="315"/>
      <c r="AZ16" s="315"/>
      <c r="BA16" s="315"/>
      <c r="BB16" s="316"/>
      <c r="BC16" s="316"/>
      <c r="BD16" s="316"/>
      <c r="BE16" s="316"/>
      <c r="BF16" s="316"/>
      <c r="BG16" s="316"/>
      <c r="BH16" s="316"/>
      <c r="BI16" s="316"/>
      <c r="BJ16" s="316"/>
      <c r="BK16" s="316"/>
    </row>
    <row r="17" spans="1:63" ht="18" customHeight="1" x14ac:dyDescent="0.4">
      <c r="B17" s="292" t="s">
        <v>148</v>
      </c>
      <c r="C17" s="288"/>
      <c r="D17" s="317"/>
      <c r="E17" s="317"/>
      <c r="F17" s="317"/>
      <c r="H17" s="621"/>
      <c r="I17" s="318"/>
      <c r="J17" s="319"/>
      <c r="K17" s="622"/>
      <c r="L17" s="640" t="s">
        <v>242</v>
      </c>
      <c r="M17" s="319"/>
      <c r="N17" s="319"/>
      <c r="O17" s="319"/>
      <c r="P17" s="300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288"/>
      <c r="AH17" s="301"/>
      <c r="AI17" s="301"/>
      <c r="AJ17" s="292" t="s">
        <v>94</v>
      </c>
      <c r="AL17" s="288"/>
      <c r="AM17" s="288"/>
      <c r="AN17" s="288"/>
      <c r="AO17" s="288"/>
      <c r="AP17" s="461" t="s">
        <v>131</v>
      </c>
      <c r="AQ17" s="319"/>
      <c r="AR17" s="319"/>
      <c r="AS17" s="461"/>
      <c r="AT17" s="300"/>
      <c r="AU17" s="278"/>
      <c r="AV17" s="319"/>
      <c r="AW17" s="319"/>
      <c r="AX17" s="319"/>
      <c r="AY17" s="319"/>
      <c r="AZ17" s="319"/>
      <c r="BA17" s="319"/>
      <c r="BF17" s="264"/>
      <c r="BG17" s="264"/>
      <c r="BH17" s="264"/>
      <c r="BI17" s="264"/>
      <c r="BJ17" s="264"/>
      <c r="BK17" s="264"/>
    </row>
    <row r="18" spans="1:63" ht="18" customHeight="1" x14ac:dyDescent="0.3">
      <c r="B18" s="288"/>
      <c r="C18" s="288"/>
      <c r="D18" s="288"/>
      <c r="E18" s="288"/>
      <c r="F18" s="288"/>
      <c r="H18" s="398" t="s">
        <v>149</v>
      </c>
      <c r="I18" s="288"/>
      <c r="J18" s="288"/>
      <c r="K18" s="288"/>
      <c r="L18" s="288"/>
      <c r="M18" s="288"/>
      <c r="N18" s="320"/>
      <c r="O18" s="303"/>
      <c r="P18" s="320"/>
      <c r="R18" s="320"/>
      <c r="S18" s="320"/>
      <c r="T18" s="320"/>
      <c r="U18" s="303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01"/>
      <c r="AI18" s="301"/>
      <c r="AJ18" s="301"/>
      <c r="AK18" s="320"/>
      <c r="AL18" s="320"/>
      <c r="AM18" s="320"/>
      <c r="AN18" s="320"/>
      <c r="AO18" s="320"/>
      <c r="AP18" s="398" t="s">
        <v>145</v>
      </c>
      <c r="AQ18" s="320"/>
      <c r="AR18" s="320"/>
      <c r="AS18" s="301"/>
      <c r="AT18" s="303"/>
      <c r="AU18" s="320"/>
      <c r="AW18" s="320"/>
      <c r="AX18" s="320"/>
      <c r="AY18" s="320"/>
      <c r="AZ18" s="320"/>
      <c r="BA18" s="320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</row>
    <row r="19" spans="1:63" ht="18" customHeight="1" x14ac:dyDescent="0.3">
      <c r="B19" s="292" t="s">
        <v>49</v>
      </c>
      <c r="C19" s="288"/>
      <c r="D19" s="288"/>
      <c r="E19" s="288"/>
      <c r="F19" s="301"/>
      <c r="G19" s="288"/>
      <c r="H19" s="401" t="s">
        <v>50</v>
      </c>
      <c r="I19" s="399"/>
      <c r="J19" s="400"/>
      <c r="K19" s="399"/>
      <c r="L19" s="401"/>
      <c r="N19" s="404"/>
      <c r="O19" s="405"/>
      <c r="P19" s="405"/>
      <c r="Q19" s="405"/>
      <c r="S19" s="301"/>
      <c r="U19" s="301"/>
      <c r="V19" s="288"/>
      <c r="W19" s="288"/>
      <c r="X19" s="288"/>
      <c r="AI19" s="288"/>
      <c r="AJ19" s="292" t="s">
        <v>93</v>
      </c>
      <c r="AL19" s="288"/>
      <c r="AM19" s="288"/>
      <c r="AN19" s="288"/>
      <c r="AO19" s="288"/>
      <c r="AP19" s="641" t="s">
        <v>279</v>
      </c>
      <c r="AQ19" s="641"/>
      <c r="AR19" s="319"/>
      <c r="AS19" s="461"/>
      <c r="AT19" s="300"/>
      <c r="AU19" s="413"/>
      <c r="AV19" s="319"/>
      <c r="AW19" s="319"/>
      <c r="AX19" s="319"/>
      <c r="AY19" s="319"/>
      <c r="AZ19" s="319"/>
      <c r="BA19" s="319"/>
      <c r="BB19" s="321"/>
      <c r="BC19" s="321"/>
      <c r="BD19" s="321"/>
      <c r="BE19" s="321"/>
      <c r="BF19" s="321"/>
      <c r="BG19" s="321"/>
      <c r="BH19" s="321"/>
      <c r="BI19" s="264"/>
      <c r="BJ19" s="264"/>
      <c r="BK19" s="264"/>
    </row>
    <row r="20" spans="1:63" ht="15.75" customHeight="1" x14ac:dyDescent="0.35">
      <c r="B20" s="322"/>
      <c r="C20" s="322"/>
      <c r="D20" s="322"/>
      <c r="E20" s="322"/>
      <c r="F20" s="322"/>
      <c r="G20" s="323"/>
      <c r="H20" s="403" t="s">
        <v>150</v>
      </c>
      <c r="I20" s="402"/>
      <c r="J20" s="402"/>
      <c r="K20" s="402"/>
      <c r="L20" s="403"/>
      <c r="N20" s="403"/>
      <c r="O20" s="402"/>
      <c r="P20" s="402"/>
      <c r="Q20" s="402"/>
      <c r="S20" s="323"/>
      <c r="T20" s="323"/>
      <c r="U20" s="323"/>
      <c r="V20" s="323"/>
      <c r="W20" s="323"/>
      <c r="X20" s="323"/>
      <c r="AI20" s="323"/>
      <c r="AJ20" s="323"/>
      <c r="AK20" s="323"/>
      <c r="AL20" s="323"/>
      <c r="AM20" s="288"/>
      <c r="AN20" s="288"/>
      <c r="AO20" s="323"/>
      <c r="AP20" s="323"/>
      <c r="AQ20" s="288"/>
      <c r="AR20" s="288"/>
      <c r="AS20" s="323"/>
      <c r="AT20" s="320"/>
      <c r="AU20" s="320"/>
      <c r="AV20" s="320"/>
      <c r="AW20" s="320"/>
      <c r="AX20" s="320"/>
      <c r="AY20" s="320"/>
      <c r="AZ20" s="320"/>
      <c r="BA20" s="320"/>
      <c r="BB20" s="321"/>
      <c r="BC20" s="321"/>
      <c r="BD20" s="321"/>
      <c r="BE20" s="321"/>
      <c r="BF20" s="321"/>
      <c r="BG20" s="321"/>
      <c r="BH20" s="321"/>
      <c r="BI20" s="271"/>
      <c r="BJ20" s="271"/>
      <c r="BK20" s="271"/>
    </row>
    <row r="21" spans="1:63" s="330" customFormat="1" ht="33" customHeight="1" thickBot="1" x14ac:dyDescent="0.35">
      <c r="A21" s="265"/>
      <c r="B21" s="265"/>
      <c r="C21" s="324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 t="s">
        <v>151</v>
      </c>
      <c r="AC21" s="265"/>
      <c r="AD21" s="265"/>
      <c r="AE21" s="265"/>
      <c r="AF21" s="265"/>
      <c r="AG21" s="265"/>
      <c r="AH21" s="265"/>
      <c r="AI21" s="265"/>
      <c r="AJ21" s="325"/>
      <c r="AK21" s="292"/>
      <c r="AL21" s="326"/>
      <c r="AM21" s="326"/>
      <c r="AN21" s="326"/>
      <c r="AO21" s="326"/>
      <c r="AP21" s="326"/>
      <c r="AQ21" s="327"/>
      <c r="AR21" s="327"/>
      <c r="AS21" s="327"/>
      <c r="AT21" s="327"/>
      <c r="AU21" s="326"/>
      <c r="AV21" s="265"/>
      <c r="AW21" s="265"/>
      <c r="AX21" s="325"/>
      <c r="AY21" s="326"/>
      <c r="AZ21" s="326"/>
      <c r="BA21" s="326"/>
      <c r="BB21" s="328"/>
      <c r="BC21" s="328"/>
      <c r="BD21" s="328"/>
      <c r="BE21" s="328"/>
      <c r="BF21" s="328"/>
      <c r="BG21" s="328"/>
      <c r="BH21" s="328"/>
      <c r="BI21" s="328"/>
      <c r="BJ21" s="328"/>
      <c r="BK21" s="329"/>
    </row>
    <row r="22" spans="1:63" ht="18.75" customHeight="1" x14ac:dyDescent="0.3">
      <c r="A22" s="684" t="s">
        <v>66</v>
      </c>
      <c r="B22" s="331" t="s">
        <v>65</v>
      </c>
      <c r="C22" s="331"/>
      <c r="D22" s="331"/>
      <c r="E22" s="332"/>
      <c r="F22" s="333"/>
      <c r="G22" s="331" t="s">
        <v>64</v>
      </c>
      <c r="H22" s="331"/>
      <c r="I22" s="331"/>
      <c r="J22" s="334"/>
      <c r="K22" s="331" t="s">
        <v>63</v>
      </c>
      <c r="L22" s="331"/>
      <c r="M22" s="331"/>
      <c r="N22" s="335"/>
      <c r="O22" s="336" t="s">
        <v>62</v>
      </c>
      <c r="P22" s="331"/>
      <c r="Q22" s="331"/>
      <c r="R22" s="332"/>
      <c r="S22" s="334"/>
      <c r="T22" s="331" t="s">
        <v>61</v>
      </c>
      <c r="U22" s="331"/>
      <c r="V22" s="331"/>
      <c r="W22" s="335"/>
      <c r="X22" s="337" t="s">
        <v>60</v>
      </c>
      <c r="Y22" s="338"/>
      <c r="Z22" s="338"/>
      <c r="AA22" s="335"/>
      <c r="AB22" s="338" t="s">
        <v>59</v>
      </c>
      <c r="AC22" s="338"/>
      <c r="AD22" s="338"/>
      <c r="AE22" s="338"/>
      <c r="AF22" s="334"/>
      <c r="AG22" s="338" t="s">
        <v>58</v>
      </c>
      <c r="AH22" s="338"/>
      <c r="AI22" s="339"/>
      <c r="AJ22" s="334"/>
      <c r="AK22" s="338" t="s">
        <v>57</v>
      </c>
      <c r="AL22" s="338"/>
      <c r="AM22" s="338"/>
      <c r="AN22" s="339"/>
      <c r="AO22" s="334"/>
      <c r="AP22" s="331" t="s">
        <v>54</v>
      </c>
      <c r="AQ22" s="331"/>
      <c r="AR22" s="332"/>
      <c r="AS22" s="334"/>
      <c r="AT22" s="338" t="s">
        <v>55</v>
      </c>
      <c r="AU22" s="338"/>
      <c r="AV22" s="338"/>
      <c r="AW22" s="335"/>
      <c r="AX22" s="340" t="s">
        <v>56</v>
      </c>
      <c r="AY22" s="338"/>
      <c r="AZ22" s="338"/>
      <c r="BA22" s="341"/>
      <c r="BC22" s="342"/>
      <c r="BD22" s="342"/>
      <c r="BE22" s="342"/>
      <c r="BF22" s="342"/>
      <c r="BG22" s="343"/>
      <c r="BH22" s="343"/>
      <c r="BJ22" s="344"/>
      <c r="BK22" s="267"/>
    </row>
    <row r="23" spans="1:63" ht="33" customHeight="1" thickBot="1" x14ac:dyDescent="0.35">
      <c r="A23" s="685"/>
      <c r="B23" s="226">
        <v>1</v>
      </c>
      <c r="C23" s="191">
        <v>2</v>
      </c>
      <c r="D23" s="191">
        <v>3</v>
      </c>
      <c r="E23" s="191">
        <v>4</v>
      </c>
      <c r="F23" s="191">
        <v>5</v>
      </c>
      <c r="G23" s="191">
        <v>6</v>
      </c>
      <c r="H23" s="191">
        <v>7</v>
      </c>
      <c r="I23" s="191">
        <v>8</v>
      </c>
      <c r="J23" s="191">
        <v>9</v>
      </c>
      <c r="K23" s="191">
        <v>10</v>
      </c>
      <c r="L23" s="191">
        <v>11</v>
      </c>
      <c r="M23" s="191">
        <v>12</v>
      </c>
      <c r="N23" s="191">
        <v>13</v>
      </c>
      <c r="O23" s="191">
        <v>14</v>
      </c>
      <c r="P23" s="191">
        <v>15</v>
      </c>
      <c r="Q23" s="191">
        <v>16</v>
      </c>
      <c r="R23" s="191">
        <v>17</v>
      </c>
      <c r="S23" s="191">
        <v>18</v>
      </c>
      <c r="T23" s="191">
        <v>19</v>
      </c>
      <c r="U23" s="191">
        <v>20</v>
      </c>
      <c r="V23" s="191">
        <v>21</v>
      </c>
      <c r="W23" s="191">
        <v>22</v>
      </c>
      <c r="X23" s="191">
        <v>23</v>
      </c>
      <c r="Y23" s="191">
        <v>24</v>
      </c>
      <c r="Z23" s="191">
        <v>25</v>
      </c>
      <c r="AA23" s="191">
        <v>26</v>
      </c>
      <c r="AB23" s="191">
        <v>27</v>
      </c>
      <c r="AC23" s="191">
        <v>28</v>
      </c>
      <c r="AD23" s="191">
        <v>29</v>
      </c>
      <c r="AE23" s="191">
        <v>30</v>
      </c>
      <c r="AF23" s="191">
        <v>31</v>
      </c>
      <c r="AG23" s="191">
        <v>32</v>
      </c>
      <c r="AH23" s="191">
        <v>33</v>
      </c>
      <c r="AI23" s="191">
        <v>34</v>
      </c>
      <c r="AJ23" s="191">
        <v>35</v>
      </c>
      <c r="AK23" s="191">
        <v>36</v>
      </c>
      <c r="AL23" s="191">
        <v>37</v>
      </c>
      <c r="AM23" s="191">
        <v>38</v>
      </c>
      <c r="AN23" s="191">
        <v>39</v>
      </c>
      <c r="AO23" s="191">
        <v>40</v>
      </c>
      <c r="AP23" s="191">
        <v>41</v>
      </c>
      <c r="AQ23" s="191">
        <v>42</v>
      </c>
      <c r="AR23" s="191">
        <v>43</v>
      </c>
      <c r="AS23" s="191">
        <v>44</v>
      </c>
      <c r="AT23" s="191">
        <v>45</v>
      </c>
      <c r="AU23" s="191">
        <v>46</v>
      </c>
      <c r="AV23" s="191">
        <v>47</v>
      </c>
      <c r="AW23" s="191">
        <v>48</v>
      </c>
      <c r="AX23" s="191">
        <v>49</v>
      </c>
      <c r="AY23" s="191">
        <v>50</v>
      </c>
      <c r="AZ23" s="191">
        <v>51</v>
      </c>
      <c r="BA23" s="192">
        <v>52</v>
      </c>
      <c r="BC23" s="342"/>
      <c r="BD23" s="342"/>
      <c r="BE23" s="342"/>
      <c r="BF23" s="342"/>
      <c r="BG23" s="343"/>
      <c r="BH23" s="343"/>
      <c r="BJ23" s="344"/>
      <c r="BK23" s="267"/>
    </row>
    <row r="24" spans="1:63" ht="18.75" customHeight="1" x14ac:dyDescent="0.3">
      <c r="A24" s="345" t="s">
        <v>157</v>
      </c>
      <c r="B24" s="416" t="s">
        <v>77</v>
      </c>
      <c r="C24" s="417" t="s">
        <v>77</v>
      </c>
      <c r="D24" s="417" t="s">
        <v>77</v>
      </c>
      <c r="E24" s="417" t="s">
        <v>77</v>
      </c>
      <c r="F24" s="417" t="s">
        <v>77</v>
      </c>
      <c r="G24" s="417" t="s">
        <v>77</v>
      </c>
      <c r="H24" s="417" t="s">
        <v>77</v>
      </c>
      <c r="I24" s="417" t="s">
        <v>77</v>
      </c>
      <c r="J24" s="417" t="s">
        <v>77</v>
      </c>
      <c r="K24" s="417" t="s">
        <v>77</v>
      </c>
      <c r="L24" s="417" t="s">
        <v>77</v>
      </c>
      <c r="M24" s="417" t="s">
        <v>77</v>
      </c>
      <c r="N24" s="417" t="s">
        <v>77</v>
      </c>
      <c r="O24" s="417" t="s">
        <v>77</v>
      </c>
      <c r="P24" s="417" t="s">
        <v>77</v>
      </c>
      <c r="Q24" s="417" t="s">
        <v>77</v>
      </c>
      <c r="R24" s="417" t="s">
        <v>80</v>
      </c>
      <c r="S24" s="417" t="s">
        <v>80</v>
      </c>
      <c r="T24" s="417" t="s">
        <v>78</v>
      </c>
      <c r="U24" s="417" t="s">
        <v>78</v>
      </c>
      <c r="V24" s="417" t="s">
        <v>79</v>
      </c>
      <c r="W24" s="417" t="s">
        <v>79</v>
      </c>
      <c r="X24" s="417" t="s">
        <v>79</v>
      </c>
      <c r="Y24" s="417" t="s">
        <v>79</v>
      </c>
      <c r="Z24" s="419" t="s">
        <v>77</v>
      </c>
      <c r="AA24" s="419" t="s">
        <v>77</v>
      </c>
      <c r="AB24" s="419" t="s">
        <v>77</v>
      </c>
      <c r="AC24" s="419" t="s">
        <v>77</v>
      </c>
      <c r="AD24" s="419" t="s">
        <v>77</v>
      </c>
      <c r="AE24" s="419" t="s">
        <v>77</v>
      </c>
      <c r="AF24" s="419" t="s">
        <v>77</v>
      </c>
      <c r="AG24" s="419" t="s">
        <v>77</v>
      </c>
      <c r="AH24" s="419" t="s">
        <v>77</v>
      </c>
      <c r="AI24" s="419" t="s">
        <v>77</v>
      </c>
      <c r="AJ24" s="419" t="s">
        <v>77</v>
      </c>
      <c r="AK24" s="419" t="s">
        <v>77</v>
      </c>
      <c r="AL24" s="419" t="s">
        <v>77</v>
      </c>
      <c r="AM24" s="419" t="s">
        <v>77</v>
      </c>
      <c r="AN24" s="419" t="s">
        <v>77</v>
      </c>
      <c r="AO24" s="419" t="s">
        <v>77</v>
      </c>
      <c r="AP24" s="419" t="s">
        <v>77</v>
      </c>
      <c r="AQ24" s="419" t="s">
        <v>77</v>
      </c>
      <c r="AR24" s="433" t="s">
        <v>80</v>
      </c>
      <c r="AS24" s="433" t="s">
        <v>80</v>
      </c>
      <c r="AT24" s="420" t="s">
        <v>78</v>
      </c>
      <c r="AU24" s="420" t="s">
        <v>78</v>
      </c>
      <c r="AV24" s="421" t="s">
        <v>78</v>
      </c>
      <c r="AW24" s="422" t="s">
        <v>78</v>
      </c>
      <c r="AX24" s="422" t="s">
        <v>78</v>
      </c>
      <c r="AY24" s="422" t="s">
        <v>78</v>
      </c>
      <c r="AZ24" s="422" t="s">
        <v>78</v>
      </c>
      <c r="BA24" s="423" t="s">
        <v>78</v>
      </c>
      <c r="BC24" s="342"/>
      <c r="BD24" s="342"/>
      <c r="BE24" s="342"/>
      <c r="BF24" s="342"/>
      <c r="BG24" s="343"/>
      <c r="BH24" s="343"/>
      <c r="BJ24" s="344"/>
      <c r="BK24" s="267"/>
    </row>
    <row r="25" spans="1:63" ht="18.75" customHeight="1" x14ac:dyDescent="0.3">
      <c r="A25" s="346" t="s">
        <v>158</v>
      </c>
      <c r="B25" s="424" t="s">
        <v>77</v>
      </c>
      <c r="C25" s="418" t="s">
        <v>77</v>
      </c>
      <c r="D25" s="418" t="s">
        <v>77</v>
      </c>
      <c r="E25" s="418" t="s">
        <v>77</v>
      </c>
      <c r="F25" s="418" t="s">
        <v>77</v>
      </c>
      <c r="G25" s="418" t="s">
        <v>77</v>
      </c>
      <c r="H25" s="418" t="s">
        <v>77</v>
      </c>
      <c r="I25" s="418" t="s">
        <v>77</v>
      </c>
      <c r="J25" s="418" t="s">
        <v>77</v>
      </c>
      <c r="K25" s="418" t="s">
        <v>77</v>
      </c>
      <c r="L25" s="418" t="s">
        <v>77</v>
      </c>
      <c r="M25" s="418" t="s">
        <v>77</v>
      </c>
      <c r="N25" s="418" t="s">
        <v>77</v>
      </c>
      <c r="O25" s="418" t="s">
        <v>77</v>
      </c>
      <c r="P25" s="418" t="s">
        <v>77</v>
      </c>
      <c r="Q25" s="418" t="s">
        <v>77</v>
      </c>
      <c r="R25" s="418" t="s">
        <v>80</v>
      </c>
      <c r="S25" s="418" t="s">
        <v>80</v>
      </c>
      <c r="T25" s="418" t="s">
        <v>78</v>
      </c>
      <c r="U25" s="418" t="s">
        <v>78</v>
      </c>
      <c r="V25" s="418" t="s">
        <v>79</v>
      </c>
      <c r="W25" s="418" t="s">
        <v>79</v>
      </c>
      <c r="X25" s="418" t="s">
        <v>79</v>
      </c>
      <c r="Y25" s="418" t="s">
        <v>79</v>
      </c>
      <c r="Z25" s="418" t="s">
        <v>77</v>
      </c>
      <c r="AA25" s="418" t="s">
        <v>77</v>
      </c>
      <c r="AB25" s="418" t="s">
        <v>77</v>
      </c>
      <c r="AC25" s="418" t="s">
        <v>77</v>
      </c>
      <c r="AD25" s="418" t="s">
        <v>77</v>
      </c>
      <c r="AE25" s="418" t="s">
        <v>77</v>
      </c>
      <c r="AF25" s="418" t="s">
        <v>77</v>
      </c>
      <c r="AG25" s="418" t="s">
        <v>77</v>
      </c>
      <c r="AH25" s="418" t="s">
        <v>77</v>
      </c>
      <c r="AI25" s="418" t="s">
        <v>77</v>
      </c>
      <c r="AJ25" s="418" t="s">
        <v>77</v>
      </c>
      <c r="AK25" s="418" t="s">
        <v>77</v>
      </c>
      <c r="AL25" s="418" t="s">
        <v>77</v>
      </c>
      <c r="AM25" s="418" t="s">
        <v>77</v>
      </c>
      <c r="AN25" s="418" t="s">
        <v>77</v>
      </c>
      <c r="AO25" s="418" t="s">
        <v>77</v>
      </c>
      <c r="AP25" s="418" t="s">
        <v>77</v>
      </c>
      <c r="AQ25" s="418" t="s">
        <v>77</v>
      </c>
      <c r="AR25" s="425" t="s">
        <v>80</v>
      </c>
      <c r="AS25" s="425" t="s">
        <v>80</v>
      </c>
      <c r="AT25" s="415" t="s">
        <v>78</v>
      </c>
      <c r="AU25" s="415" t="s">
        <v>78</v>
      </c>
      <c r="AV25" s="426" t="s">
        <v>78</v>
      </c>
      <c r="AW25" s="427" t="s">
        <v>78</v>
      </c>
      <c r="AX25" s="427" t="s">
        <v>78</v>
      </c>
      <c r="AY25" s="427" t="s">
        <v>78</v>
      </c>
      <c r="AZ25" s="427" t="s">
        <v>78</v>
      </c>
      <c r="BA25" s="428" t="s">
        <v>78</v>
      </c>
      <c r="BC25" s="342"/>
      <c r="BD25" s="342"/>
      <c r="BE25" s="342"/>
      <c r="BF25" s="342"/>
      <c r="BG25" s="343"/>
      <c r="BH25" s="343"/>
      <c r="BI25" s="267"/>
      <c r="BJ25" s="267"/>
      <c r="BK25" s="267"/>
    </row>
    <row r="26" spans="1:63" ht="18.75" customHeight="1" x14ac:dyDescent="0.3">
      <c r="A26" s="346" t="s">
        <v>159</v>
      </c>
      <c r="B26" s="424" t="s">
        <v>77</v>
      </c>
      <c r="C26" s="418" t="s">
        <v>77</v>
      </c>
      <c r="D26" s="418" t="s">
        <v>77</v>
      </c>
      <c r="E26" s="418" t="s">
        <v>77</v>
      </c>
      <c r="F26" s="418" t="s">
        <v>77</v>
      </c>
      <c r="G26" s="418" t="s">
        <v>77</v>
      </c>
      <c r="H26" s="418" t="s">
        <v>77</v>
      </c>
      <c r="I26" s="418" t="s">
        <v>77</v>
      </c>
      <c r="J26" s="418" t="s">
        <v>77</v>
      </c>
      <c r="K26" s="418" t="s">
        <v>77</v>
      </c>
      <c r="L26" s="418" t="s">
        <v>77</v>
      </c>
      <c r="M26" s="418" t="s">
        <v>77</v>
      </c>
      <c r="N26" s="418" t="s">
        <v>77</v>
      </c>
      <c r="O26" s="418" t="s">
        <v>77</v>
      </c>
      <c r="P26" s="418" t="s">
        <v>77</v>
      </c>
      <c r="Q26" s="418" t="s">
        <v>77</v>
      </c>
      <c r="R26" s="418" t="s">
        <v>80</v>
      </c>
      <c r="S26" s="418" t="s">
        <v>80</v>
      </c>
      <c r="T26" s="418" t="s">
        <v>78</v>
      </c>
      <c r="U26" s="418" t="s">
        <v>78</v>
      </c>
      <c r="V26" s="418" t="s">
        <v>79</v>
      </c>
      <c r="W26" s="418" t="s">
        <v>79</v>
      </c>
      <c r="X26" s="418" t="s">
        <v>79</v>
      </c>
      <c r="Y26" s="418" t="s">
        <v>79</v>
      </c>
      <c r="Z26" s="429" t="s">
        <v>77</v>
      </c>
      <c r="AA26" s="429" t="s">
        <v>77</v>
      </c>
      <c r="AB26" s="429" t="s">
        <v>77</v>
      </c>
      <c r="AC26" s="429" t="s">
        <v>77</v>
      </c>
      <c r="AD26" s="429" t="s">
        <v>77</v>
      </c>
      <c r="AE26" s="429" t="s">
        <v>77</v>
      </c>
      <c r="AF26" s="429" t="s">
        <v>77</v>
      </c>
      <c r="AG26" s="429" t="s">
        <v>77</v>
      </c>
      <c r="AH26" s="429" t="s">
        <v>77</v>
      </c>
      <c r="AI26" s="429" t="s">
        <v>77</v>
      </c>
      <c r="AJ26" s="429" t="s">
        <v>77</v>
      </c>
      <c r="AK26" s="429" t="s">
        <v>77</v>
      </c>
      <c r="AL26" s="429" t="s">
        <v>77</v>
      </c>
      <c r="AM26" s="429" t="s">
        <v>77</v>
      </c>
      <c r="AN26" s="429" t="s">
        <v>77</v>
      </c>
      <c r="AO26" s="429" t="s">
        <v>77</v>
      </c>
      <c r="AP26" s="429" t="s">
        <v>77</v>
      </c>
      <c r="AQ26" s="429" t="s">
        <v>77</v>
      </c>
      <c r="AR26" s="430" t="s">
        <v>80</v>
      </c>
      <c r="AS26" s="430" t="s">
        <v>80</v>
      </c>
      <c r="AT26" s="431" t="s">
        <v>78</v>
      </c>
      <c r="AU26" s="431" t="s">
        <v>78</v>
      </c>
      <c r="AV26" s="432" t="s">
        <v>78</v>
      </c>
      <c r="AW26" s="427" t="s">
        <v>78</v>
      </c>
      <c r="AX26" s="427" t="s">
        <v>78</v>
      </c>
      <c r="AY26" s="427" t="s">
        <v>78</v>
      </c>
      <c r="AZ26" s="427" t="s">
        <v>78</v>
      </c>
      <c r="BA26" s="428" t="s">
        <v>78</v>
      </c>
      <c r="BC26" s="342"/>
      <c r="BD26" s="342"/>
      <c r="BE26" s="342"/>
      <c r="BF26" s="342"/>
      <c r="BG26" s="343"/>
      <c r="BH26" s="343"/>
      <c r="BJ26" s="344"/>
      <c r="BK26" s="267"/>
    </row>
    <row r="27" spans="1:63" ht="18.75" customHeight="1" thickBot="1" x14ac:dyDescent="0.35">
      <c r="A27" s="434" t="s">
        <v>160</v>
      </c>
      <c r="B27" s="435" t="s">
        <v>77</v>
      </c>
      <c r="C27" s="436" t="s">
        <v>77</v>
      </c>
      <c r="D27" s="436" t="s">
        <v>77</v>
      </c>
      <c r="E27" s="436" t="s">
        <v>77</v>
      </c>
      <c r="F27" s="436" t="s">
        <v>77</v>
      </c>
      <c r="G27" s="436" t="s">
        <v>77</v>
      </c>
      <c r="H27" s="436" t="s">
        <v>77</v>
      </c>
      <c r="I27" s="436" t="s">
        <v>77</v>
      </c>
      <c r="J27" s="436" t="s">
        <v>77</v>
      </c>
      <c r="K27" s="436" t="s">
        <v>77</v>
      </c>
      <c r="L27" s="436" t="s">
        <v>77</v>
      </c>
      <c r="M27" s="436" t="s">
        <v>77</v>
      </c>
      <c r="N27" s="436" t="s">
        <v>77</v>
      </c>
      <c r="O27" s="436" t="s">
        <v>77</v>
      </c>
      <c r="P27" s="436" t="s">
        <v>77</v>
      </c>
      <c r="Q27" s="436" t="s">
        <v>77</v>
      </c>
      <c r="R27" s="436" t="s">
        <v>80</v>
      </c>
      <c r="S27" s="436" t="s">
        <v>80</v>
      </c>
      <c r="T27" s="436" t="s">
        <v>78</v>
      </c>
      <c r="U27" s="436" t="s">
        <v>78</v>
      </c>
      <c r="V27" s="436" t="s">
        <v>79</v>
      </c>
      <c r="W27" s="436" t="s">
        <v>79</v>
      </c>
      <c r="X27" s="436" t="s">
        <v>79</v>
      </c>
      <c r="Y27" s="436" t="s">
        <v>79</v>
      </c>
      <c r="Z27" s="437" t="s">
        <v>77</v>
      </c>
      <c r="AA27" s="437" t="s">
        <v>77</v>
      </c>
      <c r="AB27" s="437" t="s">
        <v>77</v>
      </c>
      <c r="AC27" s="437" t="s">
        <v>77</v>
      </c>
      <c r="AD27" s="437" t="s">
        <v>77</v>
      </c>
      <c r="AE27" s="437" t="s">
        <v>77</v>
      </c>
      <c r="AF27" s="437" t="s">
        <v>77</v>
      </c>
      <c r="AG27" s="437" t="s">
        <v>77</v>
      </c>
      <c r="AH27" s="437" t="s">
        <v>77</v>
      </c>
      <c r="AI27" s="437" t="s">
        <v>77</v>
      </c>
      <c r="AJ27" s="438" t="s">
        <v>77</v>
      </c>
      <c r="AK27" s="438" t="s">
        <v>77</v>
      </c>
      <c r="AL27" s="439" t="s">
        <v>77</v>
      </c>
      <c r="AM27" s="439" t="s">
        <v>77</v>
      </c>
      <c r="AN27" s="439" t="s">
        <v>77</v>
      </c>
      <c r="AO27" s="439" t="s">
        <v>77</v>
      </c>
      <c r="AP27" s="439" t="s">
        <v>80</v>
      </c>
      <c r="AQ27" s="440" t="s">
        <v>80</v>
      </c>
      <c r="AR27" s="440" t="s">
        <v>155</v>
      </c>
      <c r="AS27" s="439"/>
      <c r="AT27" s="441"/>
      <c r="AU27" s="441"/>
      <c r="AV27" s="441"/>
      <c r="AW27" s="441"/>
      <c r="AX27" s="441"/>
      <c r="AY27" s="441"/>
      <c r="AZ27" s="441"/>
      <c r="BA27" s="442"/>
      <c r="BC27" s="342"/>
      <c r="BD27" s="342"/>
      <c r="BE27" s="342"/>
      <c r="BF27" s="342"/>
      <c r="BG27" s="343"/>
      <c r="BH27" s="343"/>
      <c r="BI27" s="267"/>
      <c r="BJ27" s="267"/>
      <c r="BK27" s="267"/>
    </row>
    <row r="28" spans="1:63" ht="18.75" hidden="1" customHeight="1" thickBot="1" x14ac:dyDescent="0.35">
      <c r="A28" s="348">
        <v>5</v>
      </c>
      <c r="B28" s="349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1"/>
      <c r="S28" s="351"/>
      <c r="T28" s="351"/>
      <c r="U28" s="350"/>
      <c r="V28" s="350"/>
      <c r="W28" s="350"/>
      <c r="X28" s="350"/>
      <c r="Y28" s="350"/>
      <c r="Z28" s="350"/>
      <c r="AA28" s="350"/>
      <c r="AB28" s="350"/>
      <c r="AC28" s="414"/>
      <c r="AD28" s="350"/>
      <c r="AE28" s="350"/>
      <c r="AF28" s="350"/>
      <c r="AG28" s="350"/>
      <c r="AH28" s="350"/>
      <c r="AI28" s="350"/>
      <c r="AJ28" s="350"/>
      <c r="AK28" s="351"/>
      <c r="AL28" s="351"/>
      <c r="AM28" s="350"/>
      <c r="AN28" s="350"/>
      <c r="AO28" s="352"/>
      <c r="AP28" s="353"/>
      <c r="AQ28" s="353"/>
      <c r="AR28" s="353"/>
      <c r="AS28" s="354"/>
      <c r="AT28" s="355"/>
      <c r="AU28" s="355"/>
      <c r="AV28" s="355"/>
      <c r="AW28" s="355"/>
      <c r="AX28" s="355"/>
      <c r="AY28" s="355"/>
      <c r="AZ28" s="355"/>
      <c r="BA28" s="356"/>
      <c r="BF28" s="264"/>
      <c r="BG28" s="267"/>
      <c r="BH28" s="267"/>
      <c r="BJ28" s="344"/>
      <c r="BK28" s="267"/>
    </row>
    <row r="29" spans="1:63" x14ac:dyDescent="0.3">
      <c r="A29" s="357" t="s">
        <v>76</v>
      </c>
      <c r="B29" s="357"/>
      <c r="C29" s="284"/>
      <c r="D29" s="284"/>
      <c r="E29" s="358" t="s">
        <v>77</v>
      </c>
      <c r="F29" s="359" t="s">
        <v>81</v>
      </c>
      <c r="G29" s="284"/>
      <c r="H29" s="284"/>
      <c r="I29" s="284"/>
      <c r="J29" s="284"/>
      <c r="K29" s="284"/>
      <c r="L29" s="358" t="s">
        <v>80</v>
      </c>
      <c r="M29" s="359" t="s">
        <v>82</v>
      </c>
      <c r="N29" s="359"/>
      <c r="O29" s="360"/>
      <c r="P29" s="361"/>
      <c r="Q29" s="361"/>
      <c r="R29" s="361"/>
      <c r="S29" s="358" t="s">
        <v>79</v>
      </c>
      <c r="T29" s="362" t="s">
        <v>156</v>
      </c>
      <c r="V29" s="297"/>
      <c r="W29" s="288"/>
      <c r="AA29" s="266"/>
      <c r="AB29" s="363" t="s">
        <v>78</v>
      </c>
      <c r="AC29" s="359" t="s">
        <v>83</v>
      </c>
      <c r="AH29" s="363" t="s">
        <v>155</v>
      </c>
      <c r="AI29" s="359" t="s">
        <v>257</v>
      </c>
      <c r="AK29" s="288"/>
      <c r="AN29" s="359"/>
      <c r="AO29" s="297"/>
      <c r="AP29" s="288"/>
      <c r="AS29" s="359"/>
      <c r="AT29" s="363"/>
      <c r="AU29" s="359"/>
      <c r="AV29" s="284"/>
      <c r="AW29" s="297"/>
      <c r="AX29" s="288"/>
      <c r="AY29" s="297"/>
      <c r="AZ29" s="288"/>
      <c r="BA29" s="288"/>
      <c r="BF29" s="264"/>
      <c r="BG29" s="267"/>
      <c r="BH29" s="267"/>
      <c r="BJ29" s="344"/>
      <c r="BK29" s="267"/>
    </row>
    <row r="30" spans="1:63" ht="15" customHeight="1" x14ac:dyDescent="0.3">
      <c r="A30" s="284"/>
      <c r="B30" s="284"/>
      <c r="C30" s="288"/>
      <c r="D30" s="288"/>
      <c r="E30" s="288"/>
      <c r="F30" s="288"/>
      <c r="G30" s="288"/>
      <c r="H30" s="288"/>
      <c r="I30" s="288"/>
      <c r="J30" s="288"/>
      <c r="K30" s="284"/>
      <c r="L30" s="284"/>
      <c r="M30" s="284"/>
      <c r="N30" s="284"/>
      <c r="O30" s="284"/>
      <c r="P30" s="284"/>
      <c r="Q30" s="284"/>
      <c r="R30" s="284"/>
      <c r="S30" s="284"/>
      <c r="T30" s="362"/>
      <c r="U30" s="284"/>
      <c r="V30" s="284"/>
      <c r="W30" s="284"/>
      <c r="X30" s="284"/>
      <c r="Y30" s="284"/>
      <c r="Z30" s="284"/>
      <c r="AA30" s="284"/>
      <c r="AB30" s="284"/>
      <c r="AC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359"/>
      <c r="AV30" s="297"/>
      <c r="AW30" s="297"/>
      <c r="AX30" s="297"/>
      <c r="AY30" s="297"/>
      <c r="AZ30" s="288"/>
      <c r="BA30" s="288"/>
      <c r="BF30" s="264"/>
      <c r="BG30" s="267"/>
      <c r="BH30" s="267"/>
      <c r="BI30" s="267"/>
      <c r="BJ30" s="267"/>
      <c r="BK30" s="267"/>
    </row>
    <row r="31" spans="1:63" x14ac:dyDescent="0.3">
      <c r="A31" s="297"/>
      <c r="B31" s="297"/>
      <c r="C31" s="297"/>
      <c r="D31" s="297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8"/>
      <c r="AO31" s="364"/>
      <c r="AP31" s="364"/>
      <c r="AQ31" s="360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F31" s="267"/>
      <c r="BG31" s="267"/>
      <c r="BH31" s="267"/>
      <c r="BI31" s="267"/>
      <c r="BJ31" s="267"/>
      <c r="BK31" s="267"/>
    </row>
    <row r="32" spans="1:63" x14ac:dyDescent="0.3">
      <c r="A32" s="297"/>
      <c r="B32" s="297"/>
      <c r="C32" s="297"/>
      <c r="D32" s="297"/>
      <c r="E32" s="284"/>
      <c r="F32" s="284"/>
      <c r="G32" s="284"/>
      <c r="H32" s="284"/>
      <c r="I32" s="284"/>
      <c r="J32" s="284"/>
      <c r="K32" s="284"/>
      <c r="L32" s="284"/>
      <c r="M32" s="284"/>
      <c r="N32" s="297"/>
      <c r="O32" s="297"/>
      <c r="P32" s="284"/>
      <c r="Q32" s="297"/>
      <c r="R32" s="297"/>
      <c r="S32" s="297"/>
      <c r="T32" s="297"/>
      <c r="U32" s="297"/>
      <c r="V32" s="297"/>
      <c r="W32" s="297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8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F32" s="267"/>
      <c r="BG32" s="267"/>
      <c r="BH32" s="267"/>
      <c r="BI32" s="267"/>
      <c r="BJ32" s="267"/>
      <c r="BK32" s="267"/>
    </row>
    <row r="33" spans="1:63" s="330" customFormat="1" ht="33" customHeight="1" x14ac:dyDescent="0.25">
      <c r="A33" s="265"/>
      <c r="B33" s="265"/>
      <c r="C33" s="324" t="s">
        <v>53</v>
      </c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365"/>
      <c r="Y33" s="365"/>
      <c r="Z33" s="265"/>
      <c r="AA33" s="325" t="s">
        <v>153</v>
      </c>
      <c r="AB33" s="326"/>
      <c r="AC33" s="326"/>
      <c r="AD33" s="326"/>
      <c r="AE33" s="326"/>
      <c r="AF33" s="326"/>
      <c r="AG33" s="326"/>
      <c r="AH33" s="327"/>
      <c r="AI33" s="327"/>
      <c r="AJ33" s="327"/>
      <c r="AK33" s="327"/>
      <c r="AL33" s="326"/>
      <c r="AM33" s="265"/>
      <c r="AN33" s="265"/>
      <c r="AO33" s="325" t="s">
        <v>152</v>
      </c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264"/>
      <c r="BC33" s="264"/>
      <c r="BD33" s="264"/>
      <c r="BE33" s="264"/>
      <c r="BF33" s="267"/>
      <c r="BG33" s="267"/>
      <c r="BH33" s="267"/>
      <c r="BI33" s="267"/>
      <c r="BJ33" s="267"/>
      <c r="BK33" s="267"/>
    </row>
    <row r="34" spans="1:63" ht="53.25" customHeight="1" x14ac:dyDescent="0.3">
      <c r="A34" s="671" t="s">
        <v>39</v>
      </c>
      <c r="B34" s="686"/>
      <c r="C34" s="672"/>
      <c r="D34" s="671" t="s">
        <v>72</v>
      </c>
      <c r="E34" s="686"/>
      <c r="F34" s="672"/>
      <c r="G34" s="671" t="s">
        <v>73</v>
      </c>
      <c r="H34" s="686"/>
      <c r="I34" s="672"/>
      <c r="J34" s="671" t="s">
        <v>161</v>
      </c>
      <c r="K34" s="686"/>
      <c r="L34" s="672"/>
      <c r="M34" s="676" t="s">
        <v>162</v>
      </c>
      <c r="N34" s="676"/>
      <c r="O34" s="676"/>
      <c r="P34" s="676"/>
      <c r="Q34" s="676" t="s">
        <v>154</v>
      </c>
      <c r="R34" s="676"/>
      <c r="S34" s="676"/>
      <c r="T34" s="676" t="s">
        <v>74</v>
      </c>
      <c r="U34" s="676"/>
      <c r="V34" s="676"/>
      <c r="W34" s="671" t="s">
        <v>75</v>
      </c>
      <c r="X34" s="672"/>
      <c r="Y34" s="288"/>
      <c r="Z34" s="288"/>
      <c r="AA34" s="673" t="s">
        <v>168</v>
      </c>
      <c r="AB34" s="674"/>
      <c r="AC34" s="674"/>
      <c r="AD34" s="674"/>
      <c r="AE34" s="674"/>
      <c r="AF34" s="675"/>
      <c r="AG34" s="671" t="s">
        <v>33</v>
      </c>
      <c r="AH34" s="686"/>
      <c r="AI34" s="672"/>
      <c r="AJ34" s="671" t="s">
        <v>71</v>
      </c>
      <c r="AK34" s="686"/>
      <c r="AL34" s="672"/>
      <c r="AM34" s="288"/>
      <c r="AN34" s="288"/>
      <c r="AO34" s="676" t="s">
        <v>173</v>
      </c>
      <c r="AP34" s="676"/>
      <c r="AQ34" s="676"/>
      <c r="AR34" s="676"/>
      <c r="AS34" s="676"/>
      <c r="AT34" s="676"/>
      <c r="AU34" s="676"/>
      <c r="AV34" s="676"/>
      <c r="AW34" s="676" t="s">
        <v>33</v>
      </c>
      <c r="AX34" s="676"/>
      <c r="AY34" s="676"/>
      <c r="AZ34" s="266"/>
      <c r="BA34" s="266"/>
      <c r="BF34" s="267"/>
      <c r="BG34" s="267"/>
      <c r="BH34" s="267"/>
      <c r="BI34" s="267"/>
      <c r="BJ34" s="267"/>
      <c r="BK34" s="267"/>
    </row>
    <row r="35" spans="1:63" x14ac:dyDescent="0.3">
      <c r="A35" s="366"/>
      <c r="B35" s="367" t="s">
        <v>157</v>
      </c>
      <c r="C35" s="368"/>
      <c r="D35" s="366"/>
      <c r="E35" s="369">
        <v>34</v>
      </c>
      <c r="F35" s="370"/>
      <c r="G35" s="366"/>
      <c r="H35" s="367">
        <v>4</v>
      </c>
      <c r="I35" s="368"/>
      <c r="J35" s="366"/>
      <c r="K35" s="367">
        <v>4</v>
      </c>
      <c r="L35" s="368"/>
      <c r="M35" s="366"/>
      <c r="N35" s="367"/>
      <c r="O35" s="447"/>
      <c r="P35" s="370"/>
      <c r="Q35" s="448"/>
      <c r="R35" s="447"/>
      <c r="S35" s="370"/>
      <c r="T35" s="449"/>
      <c r="U35" s="367">
        <v>10</v>
      </c>
      <c r="V35" s="370"/>
      <c r="W35" s="367">
        <f>SUM(D35:U35)</f>
        <v>52</v>
      </c>
      <c r="X35" s="368"/>
      <c r="Y35" s="288"/>
      <c r="Z35" s="288"/>
      <c r="AA35" s="371" t="s">
        <v>136</v>
      </c>
      <c r="AB35" s="372"/>
      <c r="AC35" s="372"/>
      <c r="AD35" s="373"/>
      <c r="AE35" s="372"/>
      <c r="AF35" s="374"/>
      <c r="AG35" s="375"/>
      <c r="AH35" s="373">
        <v>2</v>
      </c>
      <c r="AI35" s="374"/>
      <c r="AJ35" s="375"/>
      <c r="AK35" s="373">
        <v>4</v>
      </c>
      <c r="AL35" s="376"/>
      <c r="AM35" s="288"/>
      <c r="AN35" s="288"/>
      <c r="AO35" s="677"/>
      <c r="AP35" s="678"/>
      <c r="AQ35" s="678"/>
      <c r="AR35" s="678"/>
      <c r="AS35" s="678"/>
      <c r="AT35" s="678"/>
      <c r="AU35" s="678"/>
      <c r="AV35" s="679"/>
      <c r="AW35" s="680"/>
      <c r="AX35" s="681"/>
      <c r="AY35" s="682"/>
      <c r="AZ35" s="266"/>
      <c r="BA35" s="266"/>
      <c r="BF35" s="267"/>
      <c r="BG35" s="267"/>
      <c r="BH35" s="267"/>
      <c r="BI35" s="267"/>
      <c r="BJ35" s="267"/>
      <c r="BK35" s="267"/>
    </row>
    <row r="36" spans="1:63" x14ac:dyDescent="0.3">
      <c r="A36" s="366"/>
      <c r="B36" s="367" t="s">
        <v>158</v>
      </c>
      <c r="C36" s="368"/>
      <c r="D36" s="366"/>
      <c r="E36" s="369">
        <v>34</v>
      </c>
      <c r="F36" s="370"/>
      <c r="G36" s="366"/>
      <c r="H36" s="367">
        <v>4</v>
      </c>
      <c r="I36" s="368"/>
      <c r="J36" s="366"/>
      <c r="K36" s="367">
        <v>4</v>
      </c>
      <c r="L36" s="368"/>
      <c r="M36" s="366"/>
      <c r="N36" s="367"/>
      <c r="O36" s="447"/>
      <c r="P36" s="370"/>
      <c r="Q36" s="448"/>
      <c r="R36" s="447"/>
      <c r="S36" s="370"/>
      <c r="T36" s="449"/>
      <c r="U36" s="367">
        <v>10</v>
      </c>
      <c r="V36" s="370"/>
      <c r="W36" s="367">
        <f>SUM(D36:U36)</f>
        <v>52</v>
      </c>
      <c r="X36" s="368"/>
      <c r="Y36" s="288"/>
      <c r="Z36" s="288"/>
      <c r="AA36" s="371" t="s">
        <v>238</v>
      </c>
      <c r="AB36" s="372"/>
      <c r="AC36" s="372"/>
      <c r="AD36" s="373"/>
      <c r="AE36" s="372"/>
      <c r="AF36" s="374"/>
      <c r="AG36" s="375"/>
      <c r="AH36" s="373">
        <v>4</v>
      </c>
      <c r="AI36" s="374"/>
      <c r="AJ36" s="375"/>
      <c r="AK36" s="373">
        <v>4</v>
      </c>
      <c r="AL36" s="376"/>
      <c r="AM36" s="288"/>
      <c r="AN36" s="288"/>
      <c r="AO36" s="408" t="s">
        <v>227</v>
      </c>
      <c r="AP36" s="410"/>
      <c r="AQ36" s="410"/>
      <c r="AR36" s="410"/>
      <c r="AS36" s="347"/>
      <c r="AT36" s="411"/>
      <c r="AU36" s="409"/>
      <c r="AV36" s="409"/>
      <c r="AW36" s="670">
        <v>8</v>
      </c>
      <c r="AX36" s="670"/>
      <c r="AY36" s="670"/>
      <c r="AZ36" s="266"/>
      <c r="BA36" s="266"/>
      <c r="BF36" s="267"/>
      <c r="BG36" s="267"/>
      <c r="BH36" s="267"/>
      <c r="BI36" s="267"/>
      <c r="BJ36" s="267"/>
      <c r="BK36" s="267"/>
    </row>
    <row r="37" spans="1:63" x14ac:dyDescent="0.3">
      <c r="A37" s="366"/>
      <c r="B37" s="367" t="s">
        <v>159</v>
      </c>
      <c r="C37" s="368"/>
      <c r="D37" s="366"/>
      <c r="E37" s="369">
        <v>34</v>
      </c>
      <c r="F37" s="370"/>
      <c r="G37" s="366"/>
      <c r="H37" s="367">
        <v>4</v>
      </c>
      <c r="I37" s="368"/>
      <c r="J37" s="366"/>
      <c r="K37" s="367">
        <v>4</v>
      </c>
      <c r="L37" s="368"/>
      <c r="M37" s="366"/>
      <c r="N37" s="367"/>
      <c r="O37" s="447"/>
      <c r="P37" s="370"/>
      <c r="Q37" s="448"/>
      <c r="R37" s="447"/>
      <c r="S37" s="370"/>
      <c r="T37" s="449"/>
      <c r="U37" s="367">
        <v>10</v>
      </c>
      <c r="V37" s="370"/>
      <c r="W37" s="367">
        <f>SUM(D37:U37)</f>
        <v>52</v>
      </c>
      <c r="X37" s="368"/>
      <c r="Y37" s="288"/>
      <c r="Z37" s="288"/>
      <c r="AA37" s="379" t="s">
        <v>239</v>
      </c>
      <c r="AB37" s="377"/>
      <c r="AC37" s="377"/>
      <c r="AD37" s="380"/>
      <c r="AE37" s="377"/>
      <c r="AF37" s="381"/>
      <c r="AG37" s="382"/>
      <c r="AH37" s="380">
        <v>6</v>
      </c>
      <c r="AI37" s="381"/>
      <c r="AJ37" s="382"/>
      <c r="AK37" s="380">
        <v>4</v>
      </c>
      <c r="AL37" s="383"/>
      <c r="AM37" s="288"/>
      <c r="AN37" s="288"/>
      <c r="AO37" s="288"/>
      <c r="AP37" s="288"/>
      <c r="AQ37" s="288"/>
      <c r="AR37" s="288"/>
      <c r="AS37" s="284"/>
      <c r="AT37" s="407"/>
      <c r="AU37" s="266"/>
      <c r="AV37" s="266"/>
      <c r="AW37" s="412"/>
      <c r="AX37" s="384">
        <v>12</v>
      </c>
      <c r="AY37" s="412"/>
      <c r="AZ37" s="266"/>
      <c r="BA37" s="266"/>
      <c r="BF37" s="267"/>
      <c r="BG37" s="267"/>
      <c r="BH37" s="267"/>
      <c r="BI37" s="267"/>
      <c r="BJ37" s="267"/>
      <c r="BK37" s="267"/>
    </row>
    <row r="38" spans="1:63" x14ac:dyDescent="0.3">
      <c r="A38" s="366"/>
      <c r="B38" s="367" t="s">
        <v>160</v>
      </c>
      <c r="C38" s="368"/>
      <c r="D38" s="366"/>
      <c r="E38" s="367">
        <v>32</v>
      </c>
      <c r="F38" s="368"/>
      <c r="G38" s="366"/>
      <c r="H38" s="367">
        <v>4</v>
      </c>
      <c r="I38" s="368"/>
      <c r="J38" s="366"/>
      <c r="K38" s="367">
        <v>4</v>
      </c>
      <c r="L38" s="368"/>
      <c r="M38" s="366"/>
      <c r="N38" s="367"/>
      <c r="O38" s="447"/>
      <c r="P38" s="370"/>
      <c r="Q38" s="449"/>
      <c r="R38" s="450">
        <v>1</v>
      </c>
      <c r="S38" s="370"/>
      <c r="T38" s="449"/>
      <c r="U38" s="367">
        <v>2</v>
      </c>
      <c r="V38" s="370"/>
      <c r="W38" s="367">
        <f>SUM(D38:U38)</f>
        <v>43</v>
      </c>
      <c r="X38" s="368"/>
      <c r="Y38" s="288"/>
      <c r="Z38" s="288"/>
      <c r="AA38" s="371" t="s">
        <v>244</v>
      </c>
      <c r="AB38" s="372"/>
      <c r="AC38" s="372"/>
      <c r="AD38" s="373"/>
      <c r="AE38" s="372"/>
      <c r="AF38" s="385"/>
      <c r="AG38" s="375"/>
      <c r="AH38" s="373">
        <v>8</v>
      </c>
      <c r="AI38" s="385"/>
      <c r="AJ38" s="375"/>
      <c r="AK38" s="386">
        <v>4</v>
      </c>
      <c r="AL38" s="376"/>
      <c r="AM38" s="288"/>
      <c r="AN38" s="288"/>
      <c r="AO38" s="288"/>
      <c r="AP38" s="288"/>
      <c r="AQ38" s="288"/>
      <c r="AR38" s="288"/>
      <c r="AS38" s="284"/>
      <c r="AT38" s="284"/>
      <c r="AU38" s="266"/>
      <c r="AV38" s="266"/>
      <c r="AW38" s="284"/>
      <c r="AX38" s="284"/>
      <c r="AY38" s="284"/>
      <c r="AZ38" s="266"/>
      <c r="BA38" s="266"/>
      <c r="BF38" s="267"/>
      <c r="BG38" s="267"/>
      <c r="BH38" s="267"/>
      <c r="BI38" s="267"/>
      <c r="BJ38" s="267"/>
      <c r="BK38" s="267"/>
    </row>
    <row r="39" spans="1:63" x14ac:dyDescent="0.3">
      <c r="A39" s="387"/>
      <c r="B39" s="388" t="s">
        <v>75</v>
      </c>
      <c r="C39" s="378"/>
      <c r="D39" s="366"/>
      <c r="E39" s="367">
        <f>SUM(E35:E38)</f>
        <v>134</v>
      </c>
      <c r="F39" s="368"/>
      <c r="G39" s="366"/>
      <c r="H39" s="367">
        <f>SUM(H35:H38)</f>
        <v>16</v>
      </c>
      <c r="I39" s="368"/>
      <c r="J39" s="366"/>
      <c r="K39" s="367">
        <f>SUM(K35:K38)</f>
        <v>16</v>
      </c>
      <c r="L39" s="368"/>
      <c r="M39" s="366"/>
      <c r="N39" s="367"/>
      <c r="O39" s="447"/>
      <c r="P39" s="370"/>
      <c r="Q39" s="449"/>
      <c r="R39" s="367">
        <v>1</v>
      </c>
      <c r="S39" s="370"/>
      <c r="T39" s="449"/>
      <c r="U39" s="367">
        <f>SUM(U35:U38)</f>
        <v>32</v>
      </c>
      <c r="V39" s="370"/>
      <c r="W39" s="367">
        <f>SUM(W35:W38)</f>
        <v>199</v>
      </c>
      <c r="X39" s="368"/>
      <c r="Y39" s="288"/>
      <c r="Z39" s="288"/>
      <c r="AA39" s="443"/>
      <c r="AB39" s="443"/>
      <c r="AC39" s="443"/>
      <c r="AD39" s="444"/>
      <c r="AE39" s="443"/>
      <c r="AF39" s="412"/>
      <c r="AG39" s="444"/>
      <c r="AH39" s="445"/>
      <c r="AI39" s="412"/>
      <c r="AJ39" s="444"/>
      <c r="AK39" s="446"/>
      <c r="AL39" s="444"/>
      <c r="AM39" s="288"/>
      <c r="AN39" s="288"/>
      <c r="AO39" s="288"/>
      <c r="AP39" s="288"/>
      <c r="AQ39" s="288"/>
      <c r="AR39" s="288"/>
      <c r="AS39" s="284"/>
      <c r="AT39" s="284"/>
      <c r="AU39" s="266"/>
      <c r="AV39" s="266"/>
      <c r="AW39" s="284"/>
      <c r="AX39" s="284"/>
      <c r="AY39" s="284"/>
      <c r="AZ39" s="266"/>
      <c r="BA39" s="266"/>
      <c r="BF39" s="267"/>
      <c r="BG39" s="267"/>
      <c r="BH39" s="267"/>
      <c r="BI39" s="267"/>
      <c r="BJ39" s="267"/>
      <c r="BK39" s="267"/>
    </row>
    <row r="40" spans="1:63" x14ac:dyDescent="0.3">
      <c r="A40" s="288"/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288"/>
      <c r="AV40" s="288"/>
      <c r="AW40" s="288"/>
      <c r="AX40" s="288"/>
      <c r="AY40" s="288"/>
      <c r="AZ40" s="288"/>
      <c r="BA40" s="288"/>
      <c r="BF40" s="267"/>
      <c r="BG40" s="267"/>
      <c r="BH40" s="267"/>
      <c r="BI40" s="267"/>
      <c r="BJ40" s="267"/>
      <c r="BK40" s="267"/>
    </row>
    <row r="41" spans="1:63" x14ac:dyDescent="0.3">
      <c r="A41" s="264"/>
      <c r="B41" s="264"/>
      <c r="BF41" s="267"/>
      <c r="BG41" s="267"/>
      <c r="BH41" s="267"/>
      <c r="BI41" s="267"/>
      <c r="BJ41" s="267"/>
      <c r="BK41" s="267"/>
    </row>
    <row r="42" spans="1:63" x14ac:dyDescent="0.3">
      <c r="A42" s="264"/>
      <c r="B42" s="264"/>
      <c r="BF42" s="267"/>
      <c r="BG42" s="267"/>
      <c r="BH42" s="267"/>
      <c r="BI42" s="267"/>
      <c r="BJ42" s="267"/>
      <c r="BK42" s="267"/>
    </row>
    <row r="44" spans="1:63" ht="21" x14ac:dyDescent="0.4">
      <c r="A44" s="389"/>
      <c r="B44" s="297"/>
      <c r="C44" s="390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</row>
    <row r="45" spans="1:63" ht="21" x14ac:dyDescent="0.4">
      <c r="A45" s="389"/>
      <c r="B45" s="297"/>
      <c r="C45" s="390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</row>
    <row r="46" spans="1:63" ht="21" x14ac:dyDescent="0.4">
      <c r="A46" s="389"/>
      <c r="B46" s="297"/>
      <c r="C46" s="390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</row>
    <row r="47" spans="1:63" x14ac:dyDescent="0.3">
      <c r="B47" s="297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</row>
    <row r="48" spans="1:63" x14ac:dyDescent="0.3">
      <c r="B48" s="297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</row>
    <row r="49" spans="2:28" x14ac:dyDescent="0.3">
      <c r="B49" s="297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</row>
    <row r="50" spans="2:28" x14ac:dyDescent="0.3">
      <c r="B50" s="297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</row>
    <row r="51" spans="2:28" x14ac:dyDescent="0.3">
      <c r="B51" s="297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</row>
  </sheetData>
  <mergeCells count="19">
    <mergeCell ref="A8:L8"/>
    <mergeCell ref="T34:V34"/>
    <mergeCell ref="A22:A23"/>
    <mergeCell ref="A34:C34"/>
    <mergeCell ref="AQ1:BA6"/>
    <mergeCell ref="Q34:S34"/>
    <mergeCell ref="M34:P34"/>
    <mergeCell ref="AG34:AI34"/>
    <mergeCell ref="AJ34:AL34"/>
    <mergeCell ref="D34:F34"/>
    <mergeCell ref="G34:I34"/>
    <mergeCell ref="J34:L34"/>
    <mergeCell ref="AW36:AY36"/>
    <mergeCell ref="W34:X34"/>
    <mergeCell ref="AA34:AF34"/>
    <mergeCell ref="AO34:AV34"/>
    <mergeCell ref="AW34:AY34"/>
    <mergeCell ref="AO35:AV35"/>
    <mergeCell ref="AW35:AY35"/>
  </mergeCells>
  <phoneticPr fontId="16" type="noConversion"/>
  <printOptions verticalCentered="1"/>
  <pageMargins left="0" right="0" top="0.19685039370078741" bottom="0.19685039370078741" header="0.51181102362204722" footer="0.51181102362204722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96"/>
  <sheetViews>
    <sheetView view="pageBreakPreview" zoomScale="50" zoomScaleNormal="50" zoomScaleSheetLayoutView="50" workbookViewId="0">
      <pane xSplit="27" ySplit="19" topLeftCell="AB20" activePane="bottomRight" state="frozen"/>
      <selection activeCell="A10" sqref="A10"/>
      <selection pane="topRight" activeCell="AB10" sqref="AB10"/>
      <selection pane="bottomLeft" activeCell="A20" sqref="A20"/>
      <selection pane="bottomRight" activeCell="Y34" sqref="Y34"/>
    </sheetView>
  </sheetViews>
  <sheetFormatPr defaultRowHeight="15.6" x14ac:dyDescent="0.3"/>
  <cols>
    <col min="1" max="1" width="8.5" style="229" customWidth="1"/>
    <col min="2" max="2" width="6.19921875" style="128" hidden="1" customWidth="1"/>
    <col min="3" max="3" width="75.69921875" style="74" customWidth="1"/>
    <col min="4" max="4" width="39.8984375" style="7" hidden="1" customWidth="1"/>
    <col min="5" max="7" width="2.8984375" customWidth="1"/>
    <col min="8" max="8" width="3.5" customWidth="1"/>
    <col min="9" max="13" width="2.8984375" customWidth="1"/>
    <col min="14" max="14" width="3.3984375" customWidth="1"/>
    <col min="15" max="15" width="2.8984375" customWidth="1"/>
    <col min="16" max="16" width="3.3984375" customWidth="1"/>
    <col min="17" max="23" width="2.8984375" customWidth="1"/>
    <col min="24" max="24" width="3.3984375" customWidth="1"/>
    <col min="25" max="25" width="11.8984375" customWidth="1"/>
    <col min="26" max="26" width="7.69921875" style="49" hidden="1" customWidth="1"/>
    <col min="27" max="27" width="7.69921875" customWidth="1"/>
    <col min="28" max="31" width="5.69921875" customWidth="1"/>
    <col min="32" max="32" width="6.19921875" customWidth="1"/>
    <col min="33" max="33" width="7.8984375" customWidth="1"/>
    <col min="34" max="34" width="6.59765625" hidden="1" customWidth="1"/>
    <col min="35" max="35" width="6.19921875" customWidth="1"/>
    <col min="36" max="36" width="4.8984375" hidden="1" customWidth="1"/>
    <col min="37" max="37" width="5.19921875" hidden="1" customWidth="1"/>
    <col min="38" max="51" width="4.59765625" hidden="1" customWidth="1"/>
    <col min="52" max="52" width="6.19921875" customWidth="1"/>
    <col min="53" max="53" width="4.8984375" hidden="1" customWidth="1"/>
    <col min="54" max="54" width="4.59765625" style="22" hidden="1" customWidth="1"/>
    <col min="55" max="55" width="5" style="2" hidden="1" customWidth="1"/>
    <col min="56" max="68" width="4.59765625" style="2" hidden="1" customWidth="1"/>
    <col min="69" max="69" width="6.19921875" style="2" customWidth="1"/>
    <col min="70" max="70" width="5.3984375" style="2" hidden="1" customWidth="1"/>
    <col min="71" max="71" width="4.59765625" style="2" hidden="1" customWidth="1"/>
    <col min="72" max="72" width="4.8984375" hidden="1" customWidth="1"/>
    <col min="73" max="85" width="4.59765625" hidden="1" customWidth="1"/>
    <col min="86" max="86" width="6.19921875" customWidth="1"/>
    <col min="87" max="87" width="5.19921875" hidden="1" customWidth="1"/>
    <col min="88" max="88" width="4.8984375" hidden="1" customWidth="1"/>
    <col min="89" max="89" width="5.5" hidden="1" customWidth="1"/>
    <col min="90" max="102" width="4.59765625" hidden="1" customWidth="1"/>
    <col min="103" max="103" width="6.19921875" customWidth="1"/>
    <col min="104" max="104" width="5.09765625" hidden="1" customWidth="1"/>
    <col min="105" max="105" width="4.59765625" hidden="1" customWidth="1"/>
    <col min="106" max="106" width="4.8984375" hidden="1" customWidth="1"/>
    <col min="107" max="119" width="4.59765625" hidden="1" customWidth="1"/>
    <col min="120" max="120" width="6.19921875" customWidth="1"/>
    <col min="121" max="135" width="4.69921875" hidden="1" customWidth="1"/>
    <col min="136" max="136" width="4.69921875" style="49" hidden="1" customWidth="1"/>
    <col min="137" max="137" width="6.3984375" customWidth="1"/>
    <col min="138" max="138" width="4.69921875" hidden="1" customWidth="1"/>
    <col min="139" max="139" width="5.5" hidden="1" customWidth="1"/>
    <col min="140" max="152" width="4.59765625" hidden="1" customWidth="1"/>
    <col min="153" max="153" width="5.59765625" hidden="1" customWidth="1"/>
    <col min="154" max="154" width="6.19921875" customWidth="1"/>
    <col min="155" max="155" width="5.19921875" hidden="1" customWidth="1"/>
    <col min="156" max="162" width="4.59765625" hidden="1" customWidth="1"/>
    <col min="163" max="163" width="5.09765625" hidden="1" customWidth="1"/>
    <col min="164" max="164" width="4.8984375" hidden="1" customWidth="1"/>
    <col min="165" max="169" width="4.59765625" hidden="1" customWidth="1"/>
    <col min="170" max="170" width="5.69921875" hidden="1" customWidth="1"/>
    <col min="171" max="171" width="6.19921875" hidden="1" customWidth="1"/>
    <col min="172" max="187" width="4.59765625" hidden="1" customWidth="1"/>
    <col min="188" max="188" width="6.19921875" hidden="1" customWidth="1"/>
    <col min="189" max="204" width="4.59765625" hidden="1" customWidth="1"/>
    <col min="205" max="205" width="6.19921875" hidden="1" customWidth="1"/>
    <col min="206" max="221" width="4.59765625" hidden="1" customWidth="1"/>
    <col min="222" max="222" width="6.19921875" hidden="1" customWidth="1"/>
    <col min="223" max="238" width="4.59765625" hidden="1" customWidth="1"/>
    <col min="239" max="239" width="39.19921875" customWidth="1"/>
  </cols>
  <sheetData>
    <row r="1" spans="1:239" s="49" customFormat="1" ht="24" hidden="1" customHeight="1" x14ac:dyDescent="0.4">
      <c r="A1" s="227"/>
      <c r="B1" s="95"/>
      <c r="C1" s="42" t="s">
        <v>122</v>
      </c>
      <c r="D1" s="470"/>
      <c r="Y1" s="156" t="s">
        <v>35</v>
      </c>
      <c r="AA1" s="43"/>
      <c r="AB1" s="47"/>
      <c r="AC1" s="48"/>
      <c r="AD1" s="47"/>
      <c r="AE1" s="47"/>
      <c r="AF1" s="47"/>
      <c r="AG1" s="47"/>
      <c r="AH1" s="48"/>
      <c r="AI1" s="47"/>
      <c r="AJ1" s="47"/>
      <c r="AK1" s="47"/>
      <c r="AL1" s="48"/>
      <c r="AM1" s="93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93"/>
      <c r="BA1" s="47"/>
      <c r="BB1" s="47"/>
      <c r="BC1" s="47"/>
      <c r="BD1" s="47"/>
      <c r="BE1" s="47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94"/>
      <c r="BR1" s="94"/>
      <c r="BS1" s="94"/>
      <c r="BT1" s="94"/>
      <c r="BU1" s="94"/>
      <c r="BV1" s="94"/>
      <c r="BW1" s="94"/>
      <c r="BX1" s="94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156" t="s">
        <v>35</v>
      </c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471"/>
      <c r="CZ1" s="471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</row>
    <row r="2" spans="1:239" s="49" customFormat="1" ht="24" hidden="1" customHeight="1" x14ac:dyDescent="0.4">
      <c r="A2" s="228"/>
      <c r="B2" s="95"/>
      <c r="C2" s="42" t="s">
        <v>225</v>
      </c>
      <c r="D2" s="470"/>
      <c r="Y2" s="156"/>
      <c r="AB2" s="44"/>
      <c r="AC2" s="45"/>
      <c r="AD2" s="45"/>
      <c r="AE2" s="45"/>
      <c r="AF2" s="45"/>
      <c r="AG2" s="45"/>
      <c r="AH2" s="45"/>
      <c r="AI2" s="44"/>
      <c r="AJ2" s="45"/>
      <c r="AK2" s="44"/>
      <c r="AL2" s="44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72"/>
      <c r="BE2" s="45"/>
      <c r="BF2" s="45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73"/>
      <c r="BR2" s="94"/>
      <c r="BS2" s="94"/>
      <c r="BT2" s="94"/>
      <c r="BU2" s="94"/>
      <c r="BV2" s="94"/>
      <c r="BW2" s="94"/>
      <c r="BX2" s="94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156" t="s">
        <v>46</v>
      </c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</row>
    <row r="3" spans="1:239" s="49" customFormat="1" ht="24" hidden="1" customHeight="1" x14ac:dyDescent="0.4">
      <c r="A3" s="228"/>
      <c r="B3" s="95"/>
      <c r="C3" s="42" t="s">
        <v>226</v>
      </c>
      <c r="D3" s="470"/>
      <c r="E3" s="44"/>
      <c r="V3" s="50"/>
      <c r="AA3" s="51"/>
      <c r="AB3" s="44"/>
      <c r="AC3" s="52"/>
      <c r="AD3" s="51"/>
      <c r="AE3" s="51"/>
      <c r="AF3" s="51"/>
      <c r="AG3" s="51"/>
      <c r="AH3" s="51"/>
      <c r="AI3" s="106"/>
      <c r="AJ3" s="50"/>
      <c r="AK3" s="51"/>
      <c r="AL3" s="50"/>
      <c r="AM3" s="50"/>
      <c r="AN3" s="50"/>
      <c r="AO3" s="51"/>
      <c r="AP3" s="51"/>
      <c r="AQ3" s="51"/>
      <c r="AR3" s="51"/>
      <c r="AS3" s="51"/>
      <c r="AT3" s="95"/>
      <c r="AW3" s="45"/>
      <c r="AX3" s="50"/>
      <c r="AY3" s="50"/>
      <c r="AZ3" s="106"/>
      <c r="BA3" s="50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94"/>
      <c r="BR3" s="94"/>
      <c r="BS3" s="94"/>
      <c r="BT3" s="94"/>
      <c r="BU3" s="94"/>
      <c r="BV3" s="94"/>
      <c r="BW3" s="94"/>
      <c r="BX3" s="94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106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106" t="s">
        <v>18</v>
      </c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</row>
    <row r="4" spans="1:239" s="49" customFormat="1" ht="24" hidden="1" customHeight="1" x14ac:dyDescent="0.35">
      <c r="A4" s="474"/>
      <c r="B4" s="95"/>
      <c r="C4" s="475"/>
      <c r="D4" s="470"/>
      <c r="AA4" s="53"/>
      <c r="AB4" s="53"/>
      <c r="AC4" s="53"/>
      <c r="AD4" s="54"/>
      <c r="AE4" s="54"/>
      <c r="AF4" s="54"/>
      <c r="AG4" s="54"/>
      <c r="AH4" s="54"/>
      <c r="AI4" s="54"/>
      <c r="AJ4" s="54"/>
      <c r="AK4" s="54"/>
      <c r="AL4" s="54"/>
      <c r="AM4" s="96"/>
      <c r="AN4" s="96"/>
      <c r="AO4" s="96"/>
      <c r="AP4" s="96"/>
      <c r="AQ4" s="96"/>
      <c r="AR4" s="96"/>
      <c r="AS4" s="97"/>
      <c r="AT4" s="98"/>
      <c r="AU4" s="99"/>
      <c r="AV4" s="98"/>
      <c r="AW4" s="96"/>
      <c r="AX4" s="100"/>
      <c r="AY4" s="100"/>
      <c r="AZ4" s="54"/>
      <c r="BA4" s="100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101"/>
      <c r="BN4" s="101"/>
      <c r="BO4" s="101"/>
      <c r="BP4" s="99"/>
      <c r="BQ4" s="96"/>
      <c r="BR4" s="96"/>
      <c r="BS4" s="101"/>
      <c r="BT4" s="101"/>
      <c r="BU4" s="101"/>
      <c r="BV4" s="99"/>
      <c r="BW4" s="101"/>
      <c r="BX4" s="99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54" t="s">
        <v>47</v>
      </c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</row>
    <row r="5" spans="1:239" s="49" customFormat="1" ht="24" hidden="1" customHeight="1" x14ac:dyDescent="0.35">
      <c r="A5" s="474"/>
      <c r="B5" s="95"/>
      <c r="C5" s="475"/>
      <c r="D5" s="470"/>
      <c r="E5" s="171"/>
      <c r="F5" s="172"/>
      <c r="G5" s="172"/>
      <c r="H5" s="172"/>
      <c r="I5" s="173"/>
      <c r="J5" s="173"/>
      <c r="K5" s="173"/>
      <c r="L5" s="173"/>
      <c r="M5" s="172"/>
      <c r="N5" s="172"/>
      <c r="O5" s="172"/>
      <c r="P5" s="174"/>
      <c r="Q5" s="175"/>
      <c r="R5" s="174"/>
      <c r="S5" s="174"/>
      <c r="T5" s="174"/>
      <c r="U5" s="174"/>
      <c r="V5" s="174"/>
      <c r="W5" s="175"/>
      <c r="X5" s="175"/>
      <c r="Y5" s="102"/>
      <c r="Z5" s="57"/>
      <c r="AA5" s="57"/>
      <c r="AB5" s="176"/>
      <c r="AC5" s="56"/>
      <c r="AD5" s="56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18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103"/>
      <c r="BW5" s="96"/>
      <c r="BX5" s="103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476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</row>
    <row r="6" spans="1:239" s="49" customFormat="1" ht="24" hidden="1" customHeight="1" x14ac:dyDescent="0.35">
      <c r="A6" s="474"/>
      <c r="B6" s="95"/>
      <c r="C6" s="475"/>
      <c r="D6" s="470"/>
      <c r="E6" s="177"/>
      <c r="F6" s="178"/>
      <c r="G6" s="123"/>
      <c r="H6" s="179"/>
      <c r="I6" s="123"/>
      <c r="J6" s="123"/>
      <c r="K6" s="123"/>
      <c r="L6" s="179"/>
      <c r="M6" s="180"/>
      <c r="N6" s="123"/>
      <c r="O6" s="181"/>
      <c r="P6" s="181"/>
      <c r="Q6" s="181"/>
      <c r="R6" s="181"/>
      <c r="S6" s="178"/>
      <c r="T6" s="181"/>
      <c r="U6" s="182"/>
      <c r="V6" s="182"/>
      <c r="W6" s="127"/>
      <c r="X6" s="123"/>
      <c r="Y6" s="122"/>
      <c r="Z6" s="123"/>
      <c r="AA6" s="123"/>
      <c r="AB6" s="124"/>
      <c r="AC6" s="189"/>
      <c r="AD6" s="127"/>
      <c r="AE6" s="120"/>
      <c r="AF6" s="121"/>
      <c r="AG6" s="183"/>
      <c r="AH6" s="183"/>
      <c r="AI6" s="183"/>
      <c r="AJ6" s="183"/>
      <c r="AK6" s="183"/>
      <c r="AL6" s="183"/>
      <c r="AM6" s="183"/>
      <c r="AN6" s="183"/>
      <c r="AO6" s="184"/>
      <c r="AP6" s="185"/>
      <c r="AQ6" s="185"/>
      <c r="AR6" s="185"/>
      <c r="AS6" s="185"/>
      <c r="AT6" s="186"/>
      <c r="AU6" s="185"/>
      <c r="AV6" s="185"/>
      <c r="AW6" s="187"/>
      <c r="AX6" s="187"/>
      <c r="AY6" s="187"/>
      <c r="AZ6" s="187"/>
      <c r="BA6" s="187"/>
      <c r="BB6" s="190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105"/>
      <c r="BW6" s="96"/>
      <c r="BX6" s="105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476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476" t="s">
        <v>45</v>
      </c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</row>
    <row r="7" spans="1:239" s="49" customFormat="1" ht="24" hidden="1" customHeight="1" x14ac:dyDescent="0.35">
      <c r="A7" s="474"/>
      <c r="B7" s="95"/>
      <c r="C7" s="475"/>
      <c r="D7" s="470"/>
      <c r="E7" s="157"/>
      <c r="F7" s="158"/>
      <c r="G7" s="159"/>
      <c r="H7" s="160"/>
      <c r="I7" s="159"/>
      <c r="J7" s="159"/>
      <c r="K7" s="159"/>
      <c r="L7" s="161"/>
      <c r="M7" s="162"/>
      <c r="N7" s="162"/>
      <c r="O7" s="162"/>
      <c r="P7" s="161"/>
      <c r="Q7" s="161"/>
      <c r="R7" s="161"/>
      <c r="S7" s="161"/>
      <c r="T7" s="161"/>
      <c r="U7" s="161"/>
      <c r="V7" s="161"/>
      <c r="W7" s="163"/>
      <c r="X7" s="163"/>
      <c r="Y7" s="163"/>
      <c r="Z7" s="163"/>
      <c r="AA7" s="161"/>
      <c r="AB7" s="161"/>
      <c r="AC7" s="159"/>
      <c r="AD7" s="163"/>
      <c r="AE7" s="164"/>
      <c r="AF7" s="164"/>
      <c r="AG7" s="159"/>
      <c r="AH7" s="165"/>
      <c r="AJ7" s="42"/>
      <c r="AK7" s="42"/>
      <c r="AL7" s="166"/>
      <c r="AM7" s="166"/>
      <c r="AN7" s="105"/>
      <c r="AO7" s="105"/>
      <c r="AP7" s="105"/>
      <c r="AQ7" s="105"/>
      <c r="AR7" s="105"/>
      <c r="AS7" s="105"/>
      <c r="AT7" s="105"/>
      <c r="AU7" s="105"/>
      <c r="AV7" s="106"/>
      <c r="AW7" s="107"/>
      <c r="AX7" s="105"/>
      <c r="AY7" s="99"/>
      <c r="AZ7" s="106"/>
      <c r="BA7" s="103"/>
      <c r="BB7" s="104"/>
      <c r="BC7" s="104"/>
      <c r="BD7" s="98"/>
      <c r="BE7" s="105"/>
      <c r="BF7" s="106"/>
      <c r="BG7" s="107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6"/>
      <c r="BT7" s="107"/>
      <c r="BU7" s="105"/>
      <c r="BV7" s="105"/>
      <c r="BW7" s="105"/>
      <c r="BX7" s="105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</row>
    <row r="8" spans="1:239" s="49" customFormat="1" ht="24" hidden="1" customHeight="1" x14ac:dyDescent="0.35">
      <c r="A8" s="474"/>
      <c r="B8" s="95"/>
      <c r="C8" s="475"/>
      <c r="D8" s="470"/>
      <c r="E8" s="157"/>
      <c r="F8" s="158"/>
      <c r="G8" s="158"/>
      <c r="H8" s="158"/>
      <c r="I8" s="159"/>
      <c r="J8" s="159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67"/>
      <c r="AB8" s="157"/>
      <c r="AC8" s="167"/>
      <c r="AD8" s="160"/>
      <c r="AE8" s="160"/>
      <c r="AF8" s="476"/>
      <c r="AG8" s="159"/>
      <c r="AH8" s="162"/>
      <c r="AI8" s="168"/>
      <c r="AJ8" s="168"/>
      <c r="AK8" s="169"/>
      <c r="AL8" s="162"/>
      <c r="AM8" s="170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99"/>
      <c r="BF8" s="99"/>
      <c r="BG8" s="109"/>
      <c r="BH8" s="109"/>
      <c r="BI8" s="99"/>
      <c r="BJ8" s="99"/>
      <c r="BK8" s="98"/>
      <c r="BL8" s="105"/>
      <c r="BM8" s="106"/>
      <c r="BN8" s="110"/>
      <c r="BO8" s="111"/>
      <c r="BP8" s="111"/>
      <c r="BQ8" s="98"/>
      <c r="BR8" s="105"/>
      <c r="BS8" s="106"/>
      <c r="BT8" s="110"/>
      <c r="BU8" s="111"/>
      <c r="BV8" s="111"/>
      <c r="BW8" s="111"/>
      <c r="BX8" s="111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</row>
    <row r="9" spans="1:239" s="49" customFormat="1" ht="24" customHeight="1" x14ac:dyDescent="0.3">
      <c r="A9" s="477"/>
      <c r="B9" s="478"/>
      <c r="C9" s="479"/>
      <c r="D9" s="480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481"/>
      <c r="BC9" s="482"/>
      <c r="BD9" s="482"/>
      <c r="BE9" s="482"/>
      <c r="BF9" s="482"/>
      <c r="BG9" s="482"/>
      <c r="BH9" s="482"/>
      <c r="BI9" s="482"/>
      <c r="BJ9" s="482"/>
      <c r="BK9" s="482"/>
      <c r="BL9" s="482"/>
      <c r="BM9" s="482"/>
      <c r="BN9" s="482"/>
      <c r="BO9" s="482"/>
      <c r="BP9" s="482"/>
      <c r="BQ9" s="482"/>
      <c r="BR9" s="482"/>
      <c r="BS9" s="482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</row>
    <row r="10" spans="1:239" s="98" customFormat="1" ht="25.5" customHeight="1" thickBot="1" x14ac:dyDescent="0.45">
      <c r="A10" s="483" t="s">
        <v>164</v>
      </c>
      <c r="B10" s="52"/>
      <c r="C10" s="484"/>
      <c r="D10" s="485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486"/>
      <c r="AC10" s="486"/>
      <c r="AD10" s="486"/>
      <c r="AE10" s="486" t="s">
        <v>0</v>
      </c>
      <c r="AF10" s="486"/>
      <c r="AG10" s="486"/>
      <c r="AH10" s="486"/>
      <c r="AI10" s="486"/>
      <c r="AJ10" s="487"/>
      <c r="AK10" s="487"/>
      <c r="AL10" s="488"/>
      <c r="AM10" s="488"/>
      <c r="AN10" s="488"/>
      <c r="AO10" s="488"/>
      <c r="AP10" s="488"/>
      <c r="AQ10" s="488"/>
      <c r="AR10" s="488"/>
      <c r="AS10" s="488"/>
      <c r="AT10" s="488"/>
      <c r="AU10" s="488"/>
      <c r="AV10" s="488"/>
      <c r="AW10" s="488"/>
      <c r="AX10" s="488"/>
      <c r="AY10" s="488"/>
      <c r="AZ10" s="489"/>
      <c r="BA10" s="489"/>
      <c r="BB10" s="489"/>
      <c r="BC10" s="489"/>
      <c r="BD10" s="489"/>
      <c r="BE10" s="489"/>
      <c r="BF10" s="489"/>
      <c r="BG10" s="489"/>
      <c r="BH10" s="489"/>
      <c r="BI10" s="489"/>
      <c r="BJ10" s="489"/>
      <c r="BK10" s="489"/>
      <c r="BL10" s="489"/>
      <c r="BM10" s="489"/>
      <c r="BN10" s="489"/>
      <c r="BO10" s="489"/>
      <c r="BP10" s="489"/>
      <c r="BQ10" s="486"/>
      <c r="BR10" s="486"/>
      <c r="BS10" s="486"/>
      <c r="BT10" s="486"/>
      <c r="BU10" s="486"/>
      <c r="BV10" s="486"/>
      <c r="BW10" s="486"/>
      <c r="BX10" s="486"/>
      <c r="BY10" s="486"/>
      <c r="BZ10" s="486"/>
      <c r="CA10" s="486"/>
      <c r="CB10" s="486"/>
      <c r="CC10" s="486"/>
      <c r="CD10" s="486"/>
      <c r="CE10" s="486"/>
      <c r="CF10" s="486"/>
      <c r="CG10" s="486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</row>
    <row r="11" spans="1:239" s="98" customFormat="1" ht="21.75" customHeight="1" thickBot="1" x14ac:dyDescent="0.35">
      <c r="A11" s="490"/>
      <c r="B11" s="491"/>
      <c r="C11" s="492" t="s">
        <v>0</v>
      </c>
      <c r="D11" s="493"/>
      <c r="E11" s="723" t="s">
        <v>88</v>
      </c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5"/>
      <c r="Y11" s="494"/>
      <c r="Z11" s="744"/>
      <c r="AA11" s="495"/>
      <c r="AB11" s="728" t="s">
        <v>182</v>
      </c>
      <c r="AC11" s="729"/>
      <c r="AD11" s="729"/>
      <c r="AE11" s="730"/>
      <c r="AF11" s="740" t="s">
        <v>24</v>
      </c>
      <c r="AG11" s="724"/>
      <c r="AH11" s="496"/>
      <c r="AI11" s="497" t="s">
        <v>91</v>
      </c>
      <c r="AJ11" s="498"/>
      <c r="AK11" s="498"/>
      <c r="AL11" s="498"/>
      <c r="AM11" s="498"/>
      <c r="AN11" s="498"/>
      <c r="AO11" s="498"/>
      <c r="AP11" s="498"/>
      <c r="AQ11" s="498"/>
      <c r="AR11" s="498"/>
      <c r="AS11" s="498"/>
      <c r="AT11" s="498"/>
      <c r="AU11" s="498"/>
      <c r="AV11" s="498"/>
      <c r="AW11" s="498"/>
      <c r="AX11" s="498"/>
      <c r="AY11" s="498"/>
      <c r="AZ11" s="498"/>
      <c r="BA11" s="498"/>
      <c r="BB11" s="498"/>
      <c r="BC11" s="498"/>
      <c r="BD11" s="498"/>
      <c r="BE11" s="498"/>
      <c r="BF11" s="498"/>
      <c r="BG11" s="498"/>
      <c r="BH11" s="498"/>
      <c r="BI11" s="498"/>
      <c r="BJ11" s="498"/>
      <c r="BK11" s="498"/>
      <c r="BL11" s="498"/>
      <c r="BM11" s="498"/>
      <c r="BN11" s="498"/>
      <c r="BO11" s="498"/>
      <c r="BP11" s="498"/>
      <c r="BQ11" s="498"/>
      <c r="BR11" s="498"/>
      <c r="BS11" s="498"/>
      <c r="BT11" s="498"/>
      <c r="BU11" s="498"/>
      <c r="BV11" s="498"/>
      <c r="BW11" s="498"/>
      <c r="BX11" s="498"/>
      <c r="BY11" s="498"/>
      <c r="BZ11" s="498"/>
      <c r="CA11" s="498"/>
      <c r="CB11" s="498"/>
      <c r="CC11" s="498"/>
      <c r="CD11" s="498"/>
      <c r="CE11" s="498"/>
      <c r="CF11" s="498"/>
      <c r="CG11" s="498"/>
      <c r="CH11" s="499"/>
      <c r="CI11" s="499"/>
      <c r="CJ11" s="499"/>
      <c r="CK11" s="499"/>
      <c r="CL11" s="499"/>
      <c r="CM11" s="499"/>
      <c r="CN11" s="499"/>
      <c r="CO11" s="499"/>
      <c r="CP11" s="499"/>
      <c r="CQ11" s="499"/>
      <c r="CR11" s="499"/>
      <c r="CS11" s="499"/>
      <c r="CT11" s="499"/>
      <c r="CU11" s="499"/>
      <c r="CV11" s="499"/>
      <c r="CW11" s="499"/>
      <c r="CX11" s="499"/>
      <c r="CY11" s="499"/>
      <c r="CZ11" s="499"/>
      <c r="DA11" s="499"/>
      <c r="DB11" s="499"/>
      <c r="DC11" s="499"/>
      <c r="DD11" s="499"/>
      <c r="DE11" s="499"/>
      <c r="DF11" s="499"/>
      <c r="DG11" s="499"/>
      <c r="DH11" s="499"/>
      <c r="DI11" s="499"/>
      <c r="DJ11" s="499"/>
      <c r="DK11" s="499"/>
      <c r="DL11" s="499"/>
      <c r="DM11" s="499"/>
      <c r="DN11" s="499"/>
      <c r="DO11" s="499"/>
      <c r="DP11" s="499"/>
      <c r="DQ11" s="499"/>
      <c r="DR11" s="499"/>
      <c r="DS11" s="499"/>
      <c r="DT11" s="499"/>
      <c r="DU11" s="499"/>
      <c r="DV11" s="499"/>
      <c r="DW11" s="499"/>
      <c r="DX11" s="499"/>
      <c r="DY11" s="499"/>
      <c r="DZ11" s="499"/>
      <c r="EA11" s="499"/>
      <c r="EB11" s="499"/>
      <c r="EC11" s="499"/>
      <c r="ED11" s="499"/>
      <c r="EE11" s="499"/>
      <c r="EF11" s="499"/>
      <c r="EG11" s="499"/>
      <c r="EH11" s="499"/>
      <c r="EI11" s="499"/>
      <c r="EJ11" s="499"/>
      <c r="EK11" s="499"/>
      <c r="EL11" s="499"/>
      <c r="EM11" s="499"/>
      <c r="EN11" s="499"/>
      <c r="EO11" s="499"/>
      <c r="EP11" s="499"/>
      <c r="EQ11" s="499"/>
      <c r="ER11" s="499"/>
      <c r="ES11" s="499"/>
      <c r="ET11" s="499"/>
      <c r="EU11" s="499"/>
      <c r="EV11" s="499"/>
      <c r="EW11" s="499"/>
      <c r="EX11" s="499"/>
      <c r="EY11" s="499"/>
      <c r="EZ11" s="499"/>
      <c r="FA11" s="499"/>
      <c r="FB11" s="499"/>
      <c r="FC11" s="499"/>
      <c r="FD11" s="499"/>
      <c r="FE11" s="499"/>
      <c r="FF11" s="499"/>
      <c r="FG11" s="499"/>
      <c r="FH11" s="499"/>
      <c r="FI11" s="499"/>
      <c r="FJ11" s="499"/>
      <c r="FK11" s="499"/>
      <c r="FL11" s="499"/>
      <c r="FM11" s="499"/>
      <c r="FN11" s="499"/>
      <c r="FO11" s="499"/>
      <c r="FP11" s="499"/>
      <c r="FQ11" s="499"/>
      <c r="FR11" s="499"/>
      <c r="FS11" s="499"/>
      <c r="FT11" s="499"/>
      <c r="FU11" s="499"/>
      <c r="FV11" s="499"/>
      <c r="FW11" s="499"/>
      <c r="FX11" s="499"/>
      <c r="FY11" s="499"/>
      <c r="FZ11" s="499"/>
      <c r="GA11" s="499"/>
      <c r="GB11" s="499"/>
      <c r="GC11" s="499"/>
      <c r="GD11" s="499"/>
      <c r="GE11" s="499"/>
      <c r="GF11" s="499"/>
      <c r="GG11" s="499"/>
      <c r="GH11" s="499"/>
      <c r="GI11" s="499"/>
      <c r="GJ11" s="499"/>
      <c r="GK11" s="499"/>
      <c r="GL11" s="499"/>
      <c r="GM11" s="499"/>
      <c r="GN11" s="499"/>
      <c r="GO11" s="499"/>
      <c r="GP11" s="499"/>
      <c r="GQ11" s="499"/>
      <c r="GR11" s="499"/>
      <c r="GS11" s="499"/>
      <c r="GT11" s="499"/>
      <c r="GU11" s="499"/>
      <c r="GV11" s="499"/>
      <c r="GW11" s="499"/>
      <c r="GX11" s="499"/>
      <c r="GY11" s="499"/>
      <c r="GZ11" s="499"/>
      <c r="HA11" s="499"/>
      <c r="HB11" s="499"/>
      <c r="HC11" s="499"/>
      <c r="HD11" s="499"/>
      <c r="HE11" s="499"/>
      <c r="HF11" s="499"/>
      <c r="HG11" s="499"/>
      <c r="HH11" s="499"/>
      <c r="HI11" s="499"/>
      <c r="HJ11" s="499"/>
      <c r="HK11" s="499"/>
      <c r="HL11" s="499"/>
      <c r="HM11" s="499"/>
      <c r="HN11" s="499"/>
      <c r="HO11" s="499"/>
      <c r="HP11" s="499"/>
      <c r="HQ11" s="499"/>
      <c r="HR11" s="499"/>
      <c r="HS11" s="499"/>
      <c r="HT11" s="499"/>
      <c r="HU11" s="499"/>
      <c r="HV11" s="499"/>
      <c r="HW11" s="499"/>
      <c r="HX11" s="499"/>
      <c r="HY11" s="499"/>
      <c r="HZ11" s="499"/>
      <c r="IA11" s="499"/>
      <c r="IB11" s="499"/>
      <c r="IC11" s="499"/>
      <c r="ID11" s="499"/>
      <c r="IE11" s="500"/>
    </row>
    <row r="12" spans="1:239" s="98" customFormat="1" ht="25.5" customHeight="1" thickBot="1" x14ac:dyDescent="0.35">
      <c r="A12" s="501"/>
      <c r="B12" s="502"/>
      <c r="C12" s="503"/>
      <c r="D12" s="504"/>
      <c r="E12" s="726"/>
      <c r="F12" s="726"/>
      <c r="G12" s="726"/>
      <c r="H12" s="726"/>
      <c r="I12" s="726"/>
      <c r="J12" s="726"/>
      <c r="K12" s="726"/>
      <c r="L12" s="726"/>
      <c r="M12" s="726"/>
      <c r="N12" s="726"/>
      <c r="O12" s="726"/>
      <c r="P12" s="726"/>
      <c r="Q12" s="726"/>
      <c r="R12" s="726"/>
      <c r="S12" s="726"/>
      <c r="T12" s="726"/>
      <c r="U12" s="726"/>
      <c r="V12" s="726"/>
      <c r="W12" s="726"/>
      <c r="X12" s="727"/>
      <c r="Y12" s="505" t="s">
        <v>89</v>
      </c>
      <c r="Z12" s="745"/>
      <c r="AA12" s="506"/>
      <c r="AB12" s="731"/>
      <c r="AC12" s="732"/>
      <c r="AD12" s="732"/>
      <c r="AE12" s="733"/>
      <c r="AF12" s="741"/>
      <c r="AG12" s="726"/>
      <c r="AH12" s="507"/>
      <c r="AI12" s="508">
        <v>1</v>
      </c>
      <c r="AJ12" s="509"/>
      <c r="AK12" s="510"/>
      <c r="AL12" s="509" t="s">
        <v>224</v>
      </c>
      <c r="AM12" s="509"/>
      <c r="AN12" s="511"/>
      <c r="AO12" s="512"/>
      <c r="AP12" s="512"/>
      <c r="AQ12" s="512"/>
      <c r="AR12" s="512"/>
      <c r="AS12" s="512"/>
      <c r="AT12" s="512"/>
      <c r="AU12" s="512"/>
      <c r="AV12" s="512"/>
      <c r="AW12" s="512"/>
      <c r="AX12" s="512"/>
      <c r="AY12" s="512"/>
      <c r="AZ12" s="513"/>
      <c r="BA12" s="514"/>
      <c r="BB12" s="510"/>
      <c r="BC12" s="514"/>
      <c r="BD12" s="509"/>
      <c r="BE12" s="511"/>
      <c r="BF12" s="512" t="s">
        <v>31</v>
      </c>
      <c r="BG12" s="512"/>
      <c r="BH12" s="512"/>
      <c r="BI12" s="512"/>
      <c r="BJ12" s="512"/>
      <c r="BK12" s="512"/>
      <c r="BL12" s="512"/>
      <c r="BM12" s="512"/>
      <c r="BN12" s="512"/>
      <c r="BO12" s="512"/>
      <c r="BP12" s="515"/>
      <c r="BQ12" s="516">
        <v>2</v>
      </c>
      <c r="BR12" s="517"/>
      <c r="BS12" s="518"/>
      <c r="BT12" s="517"/>
      <c r="BU12" s="519"/>
      <c r="BV12" s="511"/>
      <c r="BW12" s="515"/>
      <c r="BX12" s="515"/>
      <c r="BY12" s="515"/>
      <c r="BZ12" s="515"/>
      <c r="CA12" s="515"/>
      <c r="CB12" s="515"/>
      <c r="CC12" s="515"/>
      <c r="CD12" s="515"/>
      <c r="CE12" s="515"/>
      <c r="CF12" s="515"/>
      <c r="CG12" s="515"/>
      <c r="CH12" s="520"/>
      <c r="CI12" s="517"/>
      <c r="CJ12" s="518"/>
      <c r="CK12" s="517"/>
      <c r="CL12" s="519"/>
      <c r="CM12" s="511"/>
      <c r="CN12" s="515" t="s">
        <v>31</v>
      </c>
      <c r="CO12" s="515"/>
      <c r="CP12" s="515"/>
      <c r="CQ12" s="515"/>
      <c r="CR12" s="515"/>
      <c r="CS12" s="515"/>
      <c r="CT12" s="515"/>
      <c r="CU12" s="515"/>
      <c r="CV12" s="515"/>
      <c r="CW12" s="515"/>
      <c r="CX12" s="515"/>
      <c r="CY12" s="516">
        <v>3</v>
      </c>
      <c r="CZ12" s="517"/>
      <c r="DA12" s="518"/>
      <c r="DB12" s="517"/>
      <c r="DC12" s="519"/>
      <c r="DD12" s="511"/>
      <c r="DE12" s="515"/>
      <c r="DF12" s="515"/>
      <c r="DG12" s="515"/>
      <c r="DH12" s="515"/>
      <c r="DI12" s="515"/>
      <c r="DJ12" s="515"/>
      <c r="DK12" s="515"/>
      <c r="DL12" s="515"/>
      <c r="DM12" s="515"/>
      <c r="DN12" s="515"/>
      <c r="DO12" s="515"/>
      <c r="DP12" s="520"/>
      <c r="DQ12" s="514"/>
      <c r="DR12" s="510"/>
      <c r="DS12" s="514"/>
      <c r="DT12" s="509"/>
      <c r="DU12" s="511"/>
      <c r="DV12" s="512" t="s">
        <v>31</v>
      </c>
      <c r="DW12" s="512"/>
      <c r="DX12" s="512"/>
      <c r="DY12" s="512"/>
      <c r="DZ12" s="512"/>
      <c r="EA12" s="512"/>
      <c r="EB12" s="512"/>
      <c r="EC12" s="512"/>
      <c r="ED12" s="512"/>
      <c r="EE12" s="512"/>
      <c r="EF12" s="512"/>
      <c r="EG12" s="521">
        <v>4</v>
      </c>
      <c r="EH12" s="514"/>
      <c r="EI12" s="510"/>
      <c r="EJ12" s="514"/>
      <c r="EK12" s="509"/>
      <c r="EL12" s="511"/>
      <c r="EM12" s="512"/>
      <c r="EN12" s="512"/>
      <c r="EO12" s="512"/>
      <c r="EP12" s="512"/>
      <c r="EQ12" s="512"/>
      <c r="ER12" s="512"/>
      <c r="ES12" s="512"/>
      <c r="ET12" s="512"/>
      <c r="EU12" s="512"/>
      <c r="EV12" s="512"/>
      <c r="EW12" s="512"/>
      <c r="EX12" s="521"/>
      <c r="EY12" s="514"/>
      <c r="EZ12" s="510"/>
      <c r="FA12" s="514"/>
      <c r="FB12" s="509"/>
      <c r="FC12" s="511"/>
      <c r="FD12" s="512" t="s">
        <v>31</v>
      </c>
      <c r="FE12" s="512"/>
      <c r="FF12" s="512"/>
      <c r="FG12" s="512"/>
      <c r="FH12" s="512"/>
      <c r="FI12" s="512"/>
      <c r="FJ12" s="512"/>
      <c r="FK12" s="512"/>
      <c r="FL12" s="512"/>
      <c r="FM12" s="512"/>
      <c r="FN12" s="512"/>
      <c r="FO12" s="521">
        <v>5</v>
      </c>
      <c r="FP12" s="514"/>
      <c r="FQ12" s="510"/>
      <c r="FR12" s="514"/>
      <c r="FS12" s="509"/>
      <c r="FT12" s="511"/>
      <c r="FU12" s="512"/>
      <c r="FV12" s="512"/>
      <c r="FW12" s="512"/>
      <c r="FX12" s="512"/>
      <c r="FY12" s="512"/>
      <c r="FZ12" s="512"/>
      <c r="GA12" s="512"/>
      <c r="GB12" s="512"/>
      <c r="GC12" s="512"/>
      <c r="GD12" s="512"/>
      <c r="GE12" s="512"/>
      <c r="GF12" s="521"/>
      <c r="GG12" s="514"/>
      <c r="GH12" s="510"/>
      <c r="GI12" s="514"/>
      <c r="GJ12" s="509"/>
      <c r="GK12" s="511"/>
      <c r="GL12" s="512" t="s">
        <v>31</v>
      </c>
      <c r="GM12" s="512"/>
      <c r="GN12" s="512"/>
      <c r="GO12" s="512"/>
      <c r="GP12" s="512"/>
      <c r="GQ12" s="512"/>
      <c r="GR12" s="512"/>
      <c r="GS12" s="512"/>
      <c r="GT12" s="512"/>
      <c r="GU12" s="512"/>
      <c r="GV12" s="512"/>
      <c r="GW12" s="521">
        <v>6</v>
      </c>
      <c r="GX12" s="514"/>
      <c r="GY12" s="510"/>
      <c r="GZ12" s="514"/>
      <c r="HA12" s="509"/>
      <c r="HB12" s="511"/>
      <c r="HC12" s="512"/>
      <c r="HD12" s="512"/>
      <c r="HE12" s="512"/>
      <c r="HF12" s="512"/>
      <c r="HG12" s="512"/>
      <c r="HH12" s="512"/>
      <c r="HI12" s="512"/>
      <c r="HJ12" s="512"/>
      <c r="HK12" s="512"/>
      <c r="HL12" s="512"/>
      <c r="HM12" s="512"/>
      <c r="HN12" s="521"/>
      <c r="HO12" s="514"/>
      <c r="HP12" s="510"/>
      <c r="HQ12" s="514"/>
      <c r="HR12" s="509"/>
      <c r="HS12" s="511"/>
      <c r="HT12" s="512"/>
      <c r="HU12" s="512"/>
      <c r="HV12" s="512"/>
      <c r="HW12" s="512"/>
      <c r="HX12" s="512"/>
      <c r="HY12" s="512"/>
      <c r="HZ12" s="512"/>
      <c r="IA12" s="512"/>
      <c r="IB12" s="512"/>
      <c r="IC12" s="512"/>
      <c r="ID12" s="512"/>
      <c r="IE12" s="522"/>
    </row>
    <row r="13" spans="1:239" s="478" customFormat="1" ht="26.1" customHeight="1" thickBot="1" x14ac:dyDescent="0.35">
      <c r="A13" s="523" t="s">
        <v>181</v>
      </c>
      <c r="B13" s="524"/>
      <c r="C13" s="525" t="s">
        <v>6</v>
      </c>
      <c r="D13" s="526"/>
      <c r="E13" s="527"/>
      <c r="F13" s="527"/>
      <c r="G13" s="734" t="s">
        <v>86</v>
      </c>
      <c r="H13" s="528"/>
      <c r="I13" s="529"/>
      <c r="J13" s="529"/>
      <c r="K13" s="734"/>
      <c r="L13" s="734" t="s">
        <v>87</v>
      </c>
      <c r="M13" s="530"/>
      <c r="N13" s="530"/>
      <c r="O13" s="738" t="s">
        <v>7</v>
      </c>
      <c r="P13" s="738" t="s">
        <v>8</v>
      </c>
      <c r="Q13" s="531"/>
      <c r="R13" s="532"/>
      <c r="S13" s="743" t="s">
        <v>14</v>
      </c>
      <c r="T13" s="533"/>
      <c r="U13" s="530"/>
      <c r="V13" s="734" t="s">
        <v>42</v>
      </c>
      <c r="W13" s="734" t="s">
        <v>43</v>
      </c>
      <c r="X13" s="534"/>
      <c r="Y13" s="505" t="s">
        <v>90</v>
      </c>
      <c r="Z13" s="745"/>
      <c r="AA13" s="506" t="s">
        <v>4</v>
      </c>
      <c r="AB13" s="736" t="s">
        <v>9</v>
      </c>
      <c r="AC13" s="746" t="s">
        <v>183</v>
      </c>
      <c r="AD13" s="746" t="s">
        <v>187</v>
      </c>
      <c r="AE13" s="748" t="s">
        <v>188</v>
      </c>
      <c r="AF13" s="535"/>
      <c r="AG13" s="536"/>
      <c r="AH13" s="537"/>
      <c r="AI13" s="538" t="s">
        <v>29</v>
      </c>
      <c r="AJ13" s="539"/>
      <c r="AK13" s="539"/>
      <c r="AL13" s="539"/>
      <c r="AM13" s="539"/>
      <c r="AN13" s="540"/>
      <c r="AO13" s="541"/>
      <c r="AP13" s="541"/>
      <c r="AQ13" s="541"/>
      <c r="AR13" s="541"/>
      <c r="AS13" s="541"/>
      <c r="AT13" s="541"/>
      <c r="AU13" s="541"/>
      <c r="AV13" s="541"/>
      <c r="AW13" s="541"/>
      <c r="AX13" s="541"/>
      <c r="AY13" s="541"/>
      <c r="AZ13" s="542"/>
      <c r="BA13" s="539"/>
      <c r="BB13" s="539"/>
      <c r="BC13" s="539"/>
      <c r="BD13" s="539"/>
      <c r="BE13" s="540"/>
      <c r="BF13" s="541" t="s">
        <v>32</v>
      </c>
      <c r="BG13" s="541"/>
      <c r="BH13" s="541"/>
      <c r="BI13" s="541"/>
      <c r="BJ13" s="541"/>
      <c r="BK13" s="541"/>
      <c r="BL13" s="541"/>
      <c r="BM13" s="541"/>
      <c r="BN13" s="541"/>
      <c r="BO13" s="541"/>
      <c r="BP13" s="541"/>
      <c r="BQ13" s="543" t="s">
        <v>29</v>
      </c>
      <c r="BR13" s="544"/>
      <c r="BS13" s="544"/>
      <c r="BT13" s="544"/>
      <c r="BU13" s="544"/>
      <c r="BV13" s="540"/>
      <c r="BW13" s="541"/>
      <c r="BX13" s="541"/>
      <c r="BY13" s="541"/>
      <c r="BZ13" s="541"/>
      <c r="CA13" s="541"/>
      <c r="CB13" s="541"/>
      <c r="CC13" s="541"/>
      <c r="CD13" s="541"/>
      <c r="CE13" s="541"/>
      <c r="CF13" s="541"/>
      <c r="CG13" s="541"/>
      <c r="CH13" s="545"/>
      <c r="CI13" s="544"/>
      <c r="CJ13" s="544"/>
      <c r="CK13" s="544"/>
      <c r="CL13" s="544"/>
      <c r="CM13" s="540"/>
      <c r="CN13" s="541" t="s">
        <v>32</v>
      </c>
      <c r="CO13" s="541"/>
      <c r="CP13" s="541"/>
      <c r="CQ13" s="541"/>
      <c r="CR13" s="541"/>
      <c r="CS13" s="541"/>
      <c r="CT13" s="541"/>
      <c r="CU13" s="541"/>
      <c r="CV13" s="541"/>
      <c r="CW13" s="541"/>
      <c r="CX13" s="541"/>
      <c r="CY13" s="543" t="s">
        <v>29</v>
      </c>
      <c r="CZ13" s="544"/>
      <c r="DA13" s="544"/>
      <c r="DB13" s="544"/>
      <c r="DC13" s="544"/>
      <c r="DD13" s="540"/>
      <c r="DE13" s="541"/>
      <c r="DF13" s="541"/>
      <c r="DG13" s="541"/>
      <c r="DH13" s="541"/>
      <c r="DI13" s="541"/>
      <c r="DJ13" s="541"/>
      <c r="DK13" s="541"/>
      <c r="DL13" s="541"/>
      <c r="DM13" s="541"/>
      <c r="DN13" s="541"/>
      <c r="DO13" s="541"/>
      <c r="DP13" s="545"/>
      <c r="DQ13" s="539"/>
      <c r="DR13" s="539"/>
      <c r="DS13" s="539"/>
      <c r="DT13" s="539"/>
      <c r="DU13" s="540"/>
      <c r="DV13" s="541" t="s">
        <v>32</v>
      </c>
      <c r="DW13" s="541"/>
      <c r="DX13" s="541"/>
      <c r="DY13" s="541"/>
      <c r="DZ13" s="541"/>
      <c r="EA13" s="541"/>
      <c r="EB13" s="541"/>
      <c r="EC13" s="541"/>
      <c r="ED13" s="541"/>
      <c r="EE13" s="541"/>
      <c r="EF13" s="541"/>
      <c r="EG13" s="546" t="s">
        <v>29</v>
      </c>
      <c r="EH13" s="539"/>
      <c r="EI13" s="539"/>
      <c r="EJ13" s="539"/>
      <c r="EK13" s="539"/>
      <c r="EL13" s="540"/>
      <c r="EM13" s="541"/>
      <c r="EN13" s="541"/>
      <c r="EO13" s="541"/>
      <c r="EP13" s="541"/>
      <c r="EQ13" s="541"/>
      <c r="ER13" s="541"/>
      <c r="ES13" s="541"/>
      <c r="ET13" s="541"/>
      <c r="EU13" s="541"/>
      <c r="EV13" s="541"/>
      <c r="EW13" s="541"/>
      <c r="EX13" s="546"/>
      <c r="EY13" s="539"/>
      <c r="EZ13" s="539"/>
      <c r="FA13" s="539"/>
      <c r="FB13" s="539"/>
      <c r="FC13" s="540"/>
      <c r="FD13" s="541" t="s">
        <v>32</v>
      </c>
      <c r="FE13" s="541"/>
      <c r="FF13" s="541"/>
      <c r="FG13" s="541"/>
      <c r="FH13" s="541"/>
      <c r="FI13" s="541"/>
      <c r="FJ13" s="541"/>
      <c r="FK13" s="541"/>
      <c r="FL13" s="541"/>
      <c r="FM13" s="541"/>
      <c r="FN13" s="541"/>
      <c r="FO13" s="546" t="s">
        <v>29</v>
      </c>
      <c r="FP13" s="539"/>
      <c r="FQ13" s="539"/>
      <c r="FR13" s="539"/>
      <c r="FS13" s="539"/>
      <c r="FT13" s="540"/>
      <c r="FU13" s="541"/>
      <c r="FV13" s="541"/>
      <c r="FW13" s="541"/>
      <c r="FX13" s="541"/>
      <c r="FY13" s="541"/>
      <c r="FZ13" s="541"/>
      <c r="GA13" s="541"/>
      <c r="GB13" s="541"/>
      <c r="GC13" s="541"/>
      <c r="GD13" s="541"/>
      <c r="GE13" s="541"/>
      <c r="GF13" s="546"/>
      <c r="GG13" s="539"/>
      <c r="GH13" s="539"/>
      <c r="GI13" s="539"/>
      <c r="GJ13" s="539"/>
      <c r="GK13" s="540"/>
      <c r="GL13" s="541" t="s">
        <v>32</v>
      </c>
      <c r="GM13" s="541"/>
      <c r="GN13" s="541"/>
      <c r="GO13" s="541"/>
      <c r="GP13" s="541"/>
      <c r="GQ13" s="541"/>
      <c r="GR13" s="541"/>
      <c r="GS13" s="541"/>
      <c r="GT13" s="541"/>
      <c r="GU13" s="541"/>
      <c r="GV13" s="541"/>
      <c r="GW13" s="546" t="s">
        <v>29</v>
      </c>
      <c r="GX13" s="539"/>
      <c r="GY13" s="539"/>
      <c r="GZ13" s="539"/>
      <c r="HA13" s="539"/>
      <c r="HB13" s="540"/>
      <c r="HC13" s="541"/>
      <c r="HD13" s="541"/>
      <c r="HE13" s="541"/>
      <c r="HF13" s="541"/>
      <c r="HG13" s="541"/>
      <c r="HH13" s="541"/>
      <c r="HI13" s="541"/>
      <c r="HJ13" s="541"/>
      <c r="HK13" s="541"/>
      <c r="HL13" s="541"/>
      <c r="HM13" s="541"/>
      <c r="HN13" s="546"/>
      <c r="HO13" s="539"/>
      <c r="HP13" s="539"/>
      <c r="HQ13" s="539"/>
      <c r="HR13" s="539"/>
      <c r="HS13" s="540"/>
      <c r="HT13" s="541"/>
      <c r="HU13" s="541"/>
      <c r="HV13" s="541"/>
      <c r="HW13" s="541"/>
      <c r="HX13" s="541"/>
      <c r="HY13" s="541"/>
      <c r="HZ13" s="541"/>
      <c r="IA13" s="541"/>
      <c r="IB13" s="541"/>
      <c r="IC13" s="541"/>
      <c r="ID13" s="541"/>
      <c r="IE13" s="547"/>
    </row>
    <row r="14" spans="1:239" s="98" customFormat="1" ht="26.1" customHeight="1" x14ac:dyDescent="0.3">
      <c r="A14" s="548" t="s">
        <v>69</v>
      </c>
      <c r="B14" s="524" t="s">
        <v>5</v>
      </c>
      <c r="C14" s="525" t="s">
        <v>85</v>
      </c>
      <c r="D14" s="549" t="s">
        <v>26</v>
      </c>
      <c r="E14" s="486"/>
      <c r="F14" s="486"/>
      <c r="G14" s="742"/>
      <c r="H14" s="550"/>
      <c r="I14" s="551"/>
      <c r="J14" s="551"/>
      <c r="K14" s="742"/>
      <c r="L14" s="742"/>
      <c r="M14" s="551"/>
      <c r="N14" s="552"/>
      <c r="O14" s="739"/>
      <c r="P14" s="739"/>
      <c r="Q14" s="553"/>
      <c r="R14" s="554"/>
      <c r="S14" s="735"/>
      <c r="T14" s="555"/>
      <c r="U14" s="556"/>
      <c r="V14" s="735"/>
      <c r="W14" s="735"/>
      <c r="X14" s="557"/>
      <c r="Y14" s="505" t="s">
        <v>184</v>
      </c>
      <c r="Z14" s="745"/>
      <c r="AA14" s="506" t="s">
        <v>30</v>
      </c>
      <c r="AB14" s="737"/>
      <c r="AC14" s="747"/>
      <c r="AD14" s="747"/>
      <c r="AE14" s="749"/>
      <c r="AF14" s="558"/>
      <c r="AG14" s="559"/>
      <c r="AH14" s="560"/>
      <c r="AI14" s="561" t="s">
        <v>2</v>
      </c>
      <c r="AJ14" s="717" t="s">
        <v>10</v>
      </c>
      <c r="AK14" s="719" t="s">
        <v>19</v>
      </c>
      <c r="AL14" s="721" t="s">
        <v>23</v>
      </c>
      <c r="AM14" s="715" t="s">
        <v>34</v>
      </c>
      <c r="AN14" s="562" t="s">
        <v>28</v>
      </c>
      <c r="AO14" s="563"/>
      <c r="AP14" s="563"/>
      <c r="AQ14" s="563"/>
      <c r="AR14" s="564"/>
      <c r="AS14" s="565"/>
      <c r="AT14" s="565"/>
      <c r="AU14" s="565"/>
      <c r="AV14" s="566"/>
      <c r="AW14" s="691" t="s">
        <v>21</v>
      </c>
      <c r="AX14" s="692"/>
      <c r="AY14" s="697" t="s">
        <v>22</v>
      </c>
      <c r="AZ14" s="561" t="s">
        <v>2</v>
      </c>
      <c r="BA14" s="717" t="s">
        <v>10</v>
      </c>
      <c r="BB14" s="719" t="s">
        <v>19</v>
      </c>
      <c r="BC14" s="721" t="s">
        <v>23</v>
      </c>
      <c r="BD14" s="715" t="s">
        <v>34</v>
      </c>
      <c r="BE14" s="562" t="s">
        <v>28</v>
      </c>
      <c r="BF14" s="563"/>
      <c r="BG14" s="563"/>
      <c r="BH14" s="563"/>
      <c r="BI14" s="564"/>
      <c r="BJ14" s="565"/>
      <c r="BK14" s="565"/>
      <c r="BL14" s="565"/>
      <c r="BM14" s="566"/>
      <c r="BN14" s="691" t="s">
        <v>21</v>
      </c>
      <c r="BO14" s="692"/>
      <c r="BP14" s="697" t="s">
        <v>22</v>
      </c>
      <c r="BQ14" s="561" t="s">
        <v>2</v>
      </c>
      <c r="BR14" s="717" t="s">
        <v>10</v>
      </c>
      <c r="BS14" s="719" t="s">
        <v>19</v>
      </c>
      <c r="BT14" s="721" t="s">
        <v>23</v>
      </c>
      <c r="BU14" s="715" t="s">
        <v>34</v>
      </c>
      <c r="BV14" s="562" t="s">
        <v>28</v>
      </c>
      <c r="BW14" s="563"/>
      <c r="BX14" s="563"/>
      <c r="BY14" s="563"/>
      <c r="BZ14" s="564"/>
      <c r="CA14" s="565"/>
      <c r="CB14" s="565"/>
      <c r="CC14" s="565"/>
      <c r="CD14" s="566"/>
      <c r="CE14" s="691" t="s">
        <v>21</v>
      </c>
      <c r="CF14" s="692"/>
      <c r="CG14" s="697" t="s">
        <v>22</v>
      </c>
      <c r="CH14" s="561" t="s">
        <v>2</v>
      </c>
      <c r="CI14" s="717" t="s">
        <v>10</v>
      </c>
      <c r="CJ14" s="719" t="s">
        <v>19</v>
      </c>
      <c r="CK14" s="721" t="s">
        <v>23</v>
      </c>
      <c r="CL14" s="715" t="s">
        <v>34</v>
      </c>
      <c r="CM14" s="562" t="s">
        <v>28</v>
      </c>
      <c r="CN14" s="563"/>
      <c r="CO14" s="563"/>
      <c r="CP14" s="563"/>
      <c r="CQ14" s="564"/>
      <c r="CR14" s="565"/>
      <c r="CS14" s="565"/>
      <c r="CT14" s="565"/>
      <c r="CU14" s="566"/>
      <c r="CV14" s="691" t="s">
        <v>21</v>
      </c>
      <c r="CW14" s="692"/>
      <c r="CX14" s="697" t="s">
        <v>22</v>
      </c>
      <c r="CY14" s="561" t="s">
        <v>2</v>
      </c>
      <c r="CZ14" s="717" t="s">
        <v>10</v>
      </c>
      <c r="DA14" s="719" t="s">
        <v>19</v>
      </c>
      <c r="DB14" s="721" t="s">
        <v>23</v>
      </c>
      <c r="DC14" s="715" t="s">
        <v>34</v>
      </c>
      <c r="DD14" s="562" t="s">
        <v>28</v>
      </c>
      <c r="DE14" s="563"/>
      <c r="DF14" s="563"/>
      <c r="DG14" s="563"/>
      <c r="DH14" s="564"/>
      <c r="DI14" s="565"/>
      <c r="DJ14" s="565"/>
      <c r="DK14" s="565"/>
      <c r="DL14" s="566"/>
      <c r="DM14" s="691" t="s">
        <v>21</v>
      </c>
      <c r="DN14" s="692"/>
      <c r="DO14" s="697" t="s">
        <v>22</v>
      </c>
      <c r="DP14" s="561" t="s">
        <v>2</v>
      </c>
      <c r="DQ14" s="717" t="s">
        <v>10</v>
      </c>
      <c r="DR14" s="719" t="s">
        <v>19</v>
      </c>
      <c r="DS14" s="721" t="s">
        <v>23</v>
      </c>
      <c r="DT14" s="715" t="s">
        <v>34</v>
      </c>
      <c r="DU14" s="562" t="s">
        <v>28</v>
      </c>
      <c r="DV14" s="563"/>
      <c r="DW14" s="563"/>
      <c r="DX14" s="563"/>
      <c r="DY14" s="564"/>
      <c r="DZ14" s="565"/>
      <c r="EA14" s="565"/>
      <c r="EB14" s="565"/>
      <c r="EC14" s="566"/>
      <c r="ED14" s="691" t="s">
        <v>21</v>
      </c>
      <c r="EE14" s="692"/>
      <c r="EF14" s="697" t="s">
        <v>22</v>
      </c>
      <c r="EG14" s="561" t="s">
        <v>2</v>
      </c>
      <c r="EH14" s="717" t="s">
        <v>10</v>
      </c>
      <c r="EI14" s="719" t="s">
        <v>19</v>
      </c>
      <c r="EJ14" s="721" t="s">
        <v>23</v>
      </c>
      <c r="EK14" s="715" t="s">
        <v>34</v>
      </c>
      <c r="EL14" s="562" t="s">
        <v>28</v>
      </c>
      <c r="EM14" s="563"/>
      <c r="EN14" s="563"/>
      <c r="EO14" s="563"/>
      <c r="EP14" s="564"/>
      <c r="EQ14" s="565"/>
      <c r="ER14" s="565"/>
      <c r="ES14" s="565"/>
      <c r="ET14" s="566"/>
      <c r="EU14" s="691" t="s">
        <v>21</v>
      </c>
      <c r="EV14" s="692"/>
      <c r="EW14" s="697" t="s">
        <v>22</v>
      </c>
      <c r="EX14" s="561" t="s">
        <v>2</v>
      </c>
      <c r="EY14" s="717" t="s">
        <v>10</v>
      </c>
      <c r="EZ14" s="719" t="s">
        <v>19</v>
      </c>
      <c r="FA14" s="721" t="s">
        <v>23</v>
      </c>
      <c r="FB14" s="715" t="s">
        <v>34</v>
      </c>
      <c r="FC14" s="562" t="s">
        <v>28</v>
      </c>
      <c r="FD14" s="563"/>
      <c r="FE14" s="563"/>
      <c r="FF14" s="563"/>
      <c r="FG14" s="564"/>
      <c r="FH14" s="565"/>
      <c r="FI14" s="565"/>
      <c r="FJ14" s="565"/>
      <c r="FK14" s="566"/>
      <c r="FL14" s="691" t="s">
        <v>21</v>
      </c>
      <c r="FM14" s="692"/>
      <c r="FN14" s="697" t="s">
        <v>22</v>
      </c>
      <c r="FO14" s="561" t="s">
        <v>2</v>
      </c>
      <c r="FP14" s="717" t="s">
        <v>10</v>
      </c>
      <c r="FQ14" s="719" t="s">
        <v>19</v>
      </c>
      <c r="FR14" s="721" t="s">
        <v>23</v>
      </c>
      <c r="FS14" s="715" t="s">
        <v>34</v>
      </c>
      <c r="FT14" s="562" t="s">
        <v>28</v>
      </c>
      <c r="FU14" s="563"/>
      <c r="FV14" s="563"/>
      <c r="FW14" s="563"/>
      <c r="FX14" s="564"/>
      <c r="FY14" s="565"/>
      <c r="FZ14" s="565"/>
      <c r="GA14" s="565"/>
      <c r="GB14" s="566"/>
      <c r="GC14" s="691" t="s">
        <v>21</v>
      </c>
      <c r="GD14" s="692"/>
      <c r="GE14" s="697" t="s">
        <v>22</v>
      </c>
      <c r="GF14" s="561" t="s">
        <v>2</v>
      </c>
      <c r="GG14" s="717" t="s">
        <v>10</v>
      </c>
      <c r="GH14" s="719" t="s">
        <v>19</v>
      </c>
      <c r="GI14" s="721" t="s">
        <v>23</v>
      </c>
      <c r="GJ14" s="715" t="s">
        <v>34</v>
      </c>
      <c r="GK14" s="562" t="s">
        <v>28</v>
      </c>
      <c r="GL14" s="563"/>
      <c r="GM14" s="563"/>
      <c r="GN14" s="563"/>
      <c r="GO14" s="564"/>
      <c r="GP14" s="565"/>
      <c r="GQ14" s="565"/>
      <c r="GR14" s="565"/>
      <c r="GS14" s="566"/>
      <c r="GT14" s="691" t="s">
        <v>21</v>
      </c>
      <c r="GU14" s="692"/>
      <c r="GV14" s="697" t="s">
        <v>22</v>
      </c>
      <c r="GW14" s="561" t="s">
        <v>2</v>
      </c>
      <c r="GX14" s="717" t="s">
        <v>10</v>
      </c>
      <c r="GY14" s="719" t="s">
        <v>19</v>
      </c>
      <c r="GZ14" s="721" t="s">
        <v>23</v>
      </c>
      <c r="HA14" s="715" t="s">
        <v>34</v>
      </c>
      <c r="HB14" s="562" t="s">
        <v>28</v>
      </c>
      <c r="HC14" s="563"/>
      <c r="HD14" s="563"/>
      <c r="HE14" s="563"/>
      <c r="HF14" s="564"/>
      <c r="HG14" s="565"/>
      <c r="HH14" s="565"/>
      <c r="HI14" s="565"/>
      <c r="HJ14" s="566"/>
      <c r="HK14" s="691" t="s">
        <v>21</v>
      </c>
      <c r="HL14" s="692"/>
      <c r="HM14" s="697" t="s">
        <v>22</v>
      </c>
      <c r="HN14" s="561" t="s">
        <v>2</v>
      </c>
      <c r="HO14" s="717" t="s">
        <v>10</v>
      </c>
      <c r="HP14" s="719" t="s">
        <v>19</v>
      </c>
      <c r="HQ14" s="721" t="s">
        <v>23</v>
      </c>
      <c r="HR14" s="715" t="s">
        <v>34</v>
      </c>
      <c r="HS14" s="562" t="s">
        <v>28</v>
      </c>
      <c r="HT14" s="563"/>
      <c r="HU14" s="563"/>
      <c r="HV14" s="563"/>
      <c r="HW14" s="564"/>
      <c r="HX14" s="565"/>
      <c r="HY14" s="565"/>
      <c r="HZ14" s="565"/>
      <c r="IA14" s="566"/>
      <c r="IB14" s="691" t="s">
        <v>21</v>
      </c>
      <c r="IC14" s="692"/>
      <c r="ID14" s="697" t="s">
        <v>22</v>
      </c>
      <c r="IE14" s="567" t="s">
        <v>26</v>
      </c>
    </row>
    <row r="15" spans="1:239" s="98" customFormat="1" ht="26.1" customHeight="1" x14ac:dyDescent="0.3">
      <c r="A15" s="548" t="s">
        <v>70</v>
      </c>
      <c r="B15" s="568" t="s">
        <v>3</v>
      </c>
      <c r="C15" s="525" t="s">
        <v>44</v>
      </c>
      <c r="D15" s="569"/>
      <c r="E15" s="486"/>
      <c r="F15" s="486"/>
      <c r="G15" s="742"/>
      <c r="H15" s="550"/>
      <c r="I15" s="551"/>
      <c r="J15" s="551"/>
      <c r="K15" s="742"/>
      <c r="L15" s="742"/>
      <c r="M15" s="551"/>
      <c r="N15" s="552"/>
      <c r="O15" s="739"/>
      <c r="P15" s="739"/>
      <c r="Q15" s="553"/>
      <c r="R15" s="554"/>
      <c r="S15" s="735"/>
      <c r="T15" s="555"/>
      <c r="U15" s="556"/>
      <c r="V15" s="735"/>
      <c r="W15" s="735"/>
      <c r="X15" s="557"/>
      <c r="Y15" s="570"/>
      <c r="Z15" s="745"/>
      <c r="AA15" s="567"/>
      <c r="AB15" s="737"/>
      <c r="AC15" s="747"/>
      <c r="AD15" s="747"/>
      <c r="AE15" s="749"/>
      <c r="AF15" s="535" t="s">
        <v>15</v>
      </c>
      <c r="AG15" s="536" t="s">
        <v>16</v>
      </c>
      <c r="AH15" s="571" t="s">
        <v>27</v>
      </c>
      <c r="AI15" s="572">
        <v>1</v>
      </c>
      <c r="AJ15" s="718"/>
      <c r="AK15" s="720"/>
      <c r="AL15" s="722"/>
      <c r="AM15" s="716"/>
      <c r="AN15" s="699" t="s">
        <v>10</v>
      </c>
      <c r="AO15" s="699" t="s">
        <v>25</v>
      </c>
      <c r="AP15" s="699" t="s">
        <v>23</v>
      </c>
      <c r="AQ15" s="703" t="s">
        <v>24</v>
      </c>
      <c r="AR15" s="706" t="s">
        <v>34</v>
      </c>
      <c r="AS15" s="708" t="s">
        <v>7</v>
      </c>
      <c r="AT15" s="714" t="s">
        <v>8</v>
      </c>
      <c r="AU15" s="711" t="s">
        <v>14</v>
      </c>
      <c r="AV15" s="714" t="s">
        <v>20</v>
      </c>
      <c r="AW15" s="693"/>
      <c r="AX15" s="694"/>
      <c r="AY15" s="698"/>
      <c r="AZ15" s="572">
        <v>2</v>
      </c>
      <c r="BA15" s="718"/>
      <c r="BB15" s="720"/>
      <c r="BC15" s="722"/>
      <c r="BD15" s="716"/>
      <c r="BE15" s="699" t="s">
        <v>10</v>
      </c>
      <c r="BF15" s="699" t="s">
        <v>25</v>
      </c>
      <c r="BG15" s="699" t="s">
        <v>23</v>
      </c>
      <c r="BH15" s="703" t="s">
        <v>24</v>
      </c>
      <c r="BI15" s="706" t="s">
        <v>34</v>
      </c>
      <c r="BJ15" s="708" t="s">
        <v>7</v>
      </c>
      <c r="BK15" s="714" t="s">
        <v>8</v>
      </c>
      <c r="BL15" s="711" t="s">
        <v>14</v>
      </c>
      <c r="BM15" s="714" t="s">
        <v>20</v>
      </c>
      <c r="BN15" s="693"/>
      <c r="BO15" s="694"/>
      <c r="BP15" s="698"/>
      <c r="BQ15" s="572">
        <v>3</v>
      </c>
      <c r="BR15" s="718"/>
      <c r="BS15" s="720"/>
      <c r="BT15" s="722"/>
      <c r="BU15" s="716"/>
      <c r="BV15" s="699" t="s">
        <v>10</v>
      </c>
      <c r="BW15" s="699" t="s">
        <v>25</v>
      </c>
      <c r="BX15" s="699" t="s">
        <v>23</v>
      </c>
      <c r="BY15" s="703" t="s">
        <v>24</v>
      </c>
      <c r="BZ15" s="706" t="s">
        <v>34</v>
      </c>
      <c r="CA15" s="708" t="s">
        <v>7</v>
      </c>
      <c r="CB15" s="714" t="s">
        <v>8</v>
      </c>
      <c r="CC15" s="711" t="s">
        <v>14</v>
      </c>
      <c r="CD15" s="714" t="s">
        <v>20</v>
      </c>
      <c r="CE15" s="693"/>
      <c r="CF15" s="694"/>
      <c r="CG15" s="698"/>
      <c r="CH15" s="572">
        <v>4</v>
      </c>
      <c r="CI15" s="718"/>
      <c r="CJ15" s="720"/>
      <c r="CK15" s="722"/>
      <c r="CL15" s="716"/>
      <c r="CM15" s="699" t="s">
        <v>10</v>
      </c>
      <c r="CN15" s="699" t="s">
        <v>25</v>
      </c>
      <c r="CO15" s="699" t="s">
        <v>23</v>
      </c>
      <c r="CP15" s="703" t="s">
        <v>24</v>
      </c>
      <c r="CQ15" s="706" t="s">
        <v>34</v>
      </c>
      <c r="CR15" s="708" t="s">
        <v>7</v>
      </c>
      <c r="CS15" s="714" t="s">
        <v>8</v>
      </c>
      <c r="CT15" s="711" t="s">
        <v>14</v>
      </c>
      <c r="CU15" s="714" t="s">
        <v>20</v>
      </c>
      <c r="CV15" s="693"/>
      <c r="CW15" s="694"/>
      <c r="CX15" s="698"/>
      <c r="CY15" s="572">
        <v>5</v>
      </c>
      <c r="CZ15" s="718"/>
      <c r="DA15" s="720"/>
      <c r="DB15" s="722"/>
      <c r="DC15" s="716"/>
      <c r="DD15" s="699" t="s">
        <v>10</v>
      </c>
      <c r="DE15" s="699" t="s">
        <v>25</v>
      </c>
      <c r="DF15" s="699" t="s">
        <v>23</v>
      </c>
      <c r="DG15" s="703" t="s">
        <v>24</v>
      </c>
      <c r="DH15" s="706" t="s">
        <v>34</v>
      </c>
      <c r="DI15" s="708" t="s">
        <v>7</v>
      </c>
      <c r="DJ15" s="714" t="s">
        <v>8</v>
      </c>
      <c r="DK15" s="711" t="s">
        <v>14</v>
      </c>
      <c r="DL15" s="714" t="s">
        <v>20</v>
      </c>
      <c r="DM15" s="693"/>
      <c r="DN15" s="694"/>
      <c r="DO15" s="698"/>
      <c r="DP15" s="572">
        <v>6</v>
      </c>
      <c r="DQ15" s="718"/>
      <c r="DR15" s="720"/>
      <c r="DS15" s="722"/>
      <c r="DT15" s="716"/>
      <c r="DU15" s="699" t="s">
        <v>10</v>
      </c>
      <c r="DV15" s="699" t="s">
        <v>25</v>
      </c>
      <c r="DW15" s="699" t="s">
        <v>23</v>
      </c>
      <c r="DX15" s="703" t="s">
        <v>24</v>
      </c>
      <c r="DY15" s="706" t="s">
        <v>34</v>
      </c>
      <c r="DZ15" s="708" t="s">
        <v>7</v>
      </c>
      <c r="EA15" s="714" t="s">
        <v>8</v>
      </c>
      <c r="EB15" s="711" t="s">
        <v>14</v>
      </c>
      <c r="EC15" s="714" t="s">
        <v>20</v>
      </c>
      <c r="ED15" s="693"/>
      <c r="EE15" s="694"/>
      <c r="EF15" s="698"/>
      <c r="EG15" s="572">
        <v>7</v>
      </c>
      <c r="EH15" s="718"/>
      <c r="EI15" s="720"/>
      <c r="EJ15" s="722"/>
      <c r="EK15" s="716"/>
      <c r="EL15" s="699" t="s">
        <v>10</v>
      </c>
      <c r="EM15" s="699" t="s">
        <v>25</v>
      </c>
      <c r="EN15" s="699" t="s">
        <v>23</v>
      </c>
      <c r="EO15" s="703" t="s">
        <v>24</v>
      </c>
      <c r="EP15" s="706" t="s">
        <v>34</v>
      </c>
      <c r="EQ15" s="708" t="s">
        <v>7</v>
      </c>
      <c r="ER15" s="714" t="s">
        <v>8</v>
      </c>
      <c r="ES15" s="711" t="s">
        <v>14</v>
      </c>
      <c r="ET15" s="714" t="s">
        <v>20</v>
      </c>
      <c r="EU15" s="693"/>
      <c r="EV15" s="694"/>
      <c r="EW15" s="698"/>
      <c r="EX15" s="572">
        <v>8</v>
      </c>
      <c r="EY15" s="718"/>
      <c r="EZ15" s="720"/>
      <c r="FA15" s="722"/>
      <c r="FB15" s="716"/>
      <c r="FC15" s="699" t="s">
        <v>10</v>
      </c>
      <c r="FD15" s="699" t="s">
        <v>25</v>
      </c>
      <c r="FE15" s="699" t="s">
        <v>23</v>
      </c>
      <c r="FF15" s="703" t="s">
        <v>24</v>
      </c>
      <c r="FG15" s="706" t="s">
        <v>34</v>
      </c>
      <c r="FH15" s="708" t="s">
        <v>7</v>
      </c>
      <c r="FI15" s="714" t="s">
        <v>8</v>
      </c>
      <c r="FJ15" s="711" t="s">
        <v>14</v>
      </c>
      <c r="FK15" s="714" t="s">
        <v>20</v>
      </c>
      <c r="FL15" s="693"/>
      <c r="FM15" s="694"/>
      <c r="FN15" s="698"/>
      <c r="FO15" s="572">
        <v>9</v>
      </c>
      <c r="FP15" s="718"/>
      <c r="FQ15" s="720"/>
      <c r="FR15" s="722"/>
      <c r="FS15" s="716"/>
      <c r="FT15" s="699" t="s">
        <v>10</v>
      </c>
      <c r="FU15" s="699" t="s">
        <v>25</v>
      </c>
      <c r="FV15" s="699" t="s">
        <v>23</v>
      </c>
      <c r="FW15" s="703" t="s">
        <v>24</v>
      </c>
      <c r="FX15" s="706" t="s">
        <v>34</v>
      </c>
      <c r="FY15" s="708" t="s">
        <v>7</v>
      </c>
      <c r="FZ15" s="714" t="s">
        <v>8</v>
      </c>
      <c r="GA15" s="711" t="s">
        <v>14</v>
      </c>
      <c r="GB15" s="714" t="s">
        <v>20</v>
      </c>
      <c r="GC15" s="693"/>
      <c r="GD15" s="694"/>
      <c r="GE15" s="698"/>
      <c r="GF15" s="572">
        <v>10</v>
      </c>
      <c r="GG15" s="718"/>
      <c r="GH15" s="720"/>
      <c r="GI15" s="722"/>
      <c r="GJ15" s="716"/>
      <c r="GK15" s="699" t="s">
        <v>10</v>
      </c>
      <c r="GL15" s="699" t="s">
        <v>25</v>
      </c>
      <c r="GM15" s="699" t="s">
        <v>23</v>
      </c>
      <c r="GN15" s="703" t="s">
        <v>24</v>
      </c>
      <c r="GO15" s="706" t="s">
        <v>34</v>
      </c>
      <c r="GP15" s="708" t="s">
        <v>7</v>
      </c>
      <c r="GQ15" s="714" t="s">
        <v>8</v>
      </c>
      <c r="GR15" s="711" t="s">
        <v>14</v>
      </c>
      <c r="GS15" s="714" t="s">
        <v>20</v>
      </c>
      <c r="GT15" s="693"/>
      <c r="GU15" s="694"/>
      <c r="GV15" s="698"/>
      <c r="GW15" s="572">
        <v>11</v>
      </c>
      <c r="GX15" s="718"/>
      <c r="GY15" s="720"/>
      <c r="GZ15" s="722"/>
      <c r="HA15" s="716"/>
      <c r="HB15" s="699" t="s">
        <v>10</v>
      </c>
      <c r="HC15" s="699" t="s">
        <v>25</v>
      </c>
      <c r="HD15" s="699" t="s">
        <v>23</v>
      </c>
      <c r="HE15" s="703" t="s">
        <v>24</v>
      </c>
      <c r="HF15" s="706" t="s">
        <v>34</v>
      </c>
      <c r="HG15" s="708" t="s">
        <v>7</v>
      </c>
      <c r="HH15" s="714" t="s">
        <v>8</v>
      </c>
      <c r="HI15" s="711" t="s">
        <v>14</v>
      </c>
      <c r="HJ15" s="714" t="s">
        <v>20</v>
      </c>
      <c r="HK15" s="693"/>
      <c r="HL15" s="694"/>
      <c r="HM15" s="698"/>
      <c r="HN15" s="572">
        <v>12</v>
      </c>
      <c r="HO15" s="718"/>
      <c r="HP15" s="720"/>
      <c r="HQ15" s="722"/>
      <c r="HR15" s="716"/>
      <c r="HS15" s="699" t="s">
        <v>10</v>
      </c>
      <c r="HT15" s="699" t="s">
        <v>25</v>
      </c>
      <c r="HU15" s="699" t="s">
        <v>23</v>
      </c>
      <c r="HV15" s="703" t="s">
        <v>24</v>
      </c>
      <c r="HW15" s="706" t="s">
        <v>34</v>
      </c>
      <c r="HX15" s="708" t="s">
        <v>7</v>
      </c>
      <c r="HY15" s="714" t="s">
        <v>8</v>
      </c>
      <c r="HZ15" s="711" t="s">
        <v>14</v>
      </c>
      <c r="IA15" s="714" t="s">
        <v>20</v>
      </c>
      <c r="IB15" s="693"/>
      <c r="IC15" s="694"/>
      <c r="ID15" s="698"/>
      <c r="IE15" s="547"/>
    </row>
    <row r="16" spans="1:239" s="98" customFormat="1" ht="26.1" customHeight="1" x14ac:dyDescent="0.35">
      <c r="A16" s="573" t="s">
        <v>11</v>
      </c>
      <c r="B16" s="568" t="s">
        <v>3</v>
      </c>
      <c r="C16" s="574" t="s">
        <v>12</v>
      </c>
      <c r="D16" s="569"/>
      <c r="E16" s="486"/>
      <c r="F16" s="486"/>
      <c r="G16" s="742"/>
      <c r="H16" s="550"/>
      <c r="I16" s="551"/>
      <c r="J16" s="551"/>
      <c r="K16" s="742"/>
      <c r="L16" s="742"/>
      <c r="M16" s="551"/>
      <c r="N16" s="552"/>
      <c r="O16" s="739"/>
      <c r="P16" s="739"/>
      <c r="Q16" s="553"/>
      <c r="R16" s="554"/>
      <c r="S16" s="735"/>
      <c r="T16" s="555"/>
      <c r="U16" s="50"/>
      <c r="V16" s="735"/>
      <c r="W16" s="735"/>
      <c r="X16" s="557"/>
      <c r="Y16" s="570" t="s">
        <v>40</v>
      </c>
      <c r="Z16" s="745"/>
      <c r="AA16" s="567"/>
      <c r="AB16" s="737"/>
      <c r="AC16" s="747"/>
      <c r="AD16" s="747"/>
      <c r="AE16" s="749"/>
      <c r="AF16" s="575"/>
      <c r="AG16" s="576"/>
      <c r="AH16" s="577"/>
      <c r="AI16" s="578" t="s">
        <v>13</v>
      </c>
      <c r="AJ16" s="718"/>
      <c r="AK16" s="720"/>
      <c r="AL16" s="722"/>
      <c r="AM16" s="716"/>
      <c r="AN16" s="699"/>
      <c r="AO16" s="701"/>
      <c r="AP16" s="701"/>
      <c r="AQ16" s="704"/>
      <c r="AR16" s="707"/>
      <c r="AS16" s="709"/>
      <c r="AT16" s="712"/>
      <c r="AU16" s="712"/>
      <c r="AV16" s="712"/>
      <c r="AW16" s="693"/>
      <c r="AX16" s="694"/>
      <c r="AY16" s="698"/>
      <c r="AZ16" s="578" t="s">
        <v>13</v>
      </c>
      <c r="BA16" s="718"/>
      <c r="BB16" s="720"/>
      <c r="BC16" s="722"/>
      <c r="BD16" s="716"/>
      <c r="BE16" s="699"/>
      <c r="BF16" s="701"/>
      <c r="BG16" s="701"/>
      <c r="BH16" s="704"/>
      <c r="BI16" s="707"/>
      <c r="BJ16" s="709"/>
      <c r="BK16" s="712"/>
      <c r="BL16" s="712"/>
      <c r="BM16" s="712"/>
      <c r="BN16" s="693"/>
      <c r="BO16" s="694"/>
      <c r="BP16" s="698"/>
      <c r="BQ16" s="578" t="s">
        <v>13</v>
      </c>
      <c r="BR16" s="718"/>
      <c r="BS16" s="720"/>
      <c r="BT16" s="722"/>
      <c r="BU16" s="716"/>
      <c r="BV16" s="699"/>
      <c r="BW16" s="701"/>
      <c r="BX16" s="701"/>
      <c r="BY16" s="704"/>
      <c r="BZ16" s="707"/>
      <c r="CA16" s="709"/>
      <c r="CB16" s="712"/>
      <c r="CC16" s="712"/>
      <c r="CD16" s="712"/>
      <c r="CE16" s="693"/>
      <c r="CF16" s="694"/>
      <c r="CG16" s="698"/>
      <c r="CH16" s="578" t="s">
        <v>13</v>
      </c>
      <c r="CI16" s="718"/>
      <c r="CJ16" s="720"/>
      <c r="CK16" s="722"/>
      <c r="CL16" s="716"/>
      <c r="CM16" s="699"/>
      <c r="CN16" s="701"/>
      <c r="CO16" s="701"/>
      <c r="CP16" s="704"/>
      <c r="CQ16" s="707"/>
      <c r="CR16" s="709"/>
      <c r="CS16" s="712"/>
      <c r="CT16" s="712"/>
      <c r="CU16" s="712"/>
      <c r="CV16" s="693"/>
      <c r="CW16" s="694"/>
      <c r="CX16" s="698"/>
      <c r="CY16" s="578" t="s">
        <v>13</v>
      </c>
      <c r="CZ16" s="718"/>
      <c r="DA16" s="720"/>
      <c r="DB16" s="722"/>
      <c r="DC16" s="716"/>
      <c r="DD16" s="699"/>
      <c r="DE16" s="701"/>
      <c r="DF16" s="701"/>
      <c r="DG16" s="704"/>
      <c r="DH16" s="707"/>
      <c r="DI16" s="709"/>
      <c r="DJ16" s="712"/>
      <c r="DK16" s="712"/>
      <c r="DL16" s="712"/>
      <c r="DM16" s="693"/>
      <c r="DN16" s="694"/>
      <c r="DO16" s="698"/>
      <c r="DP16" s="578" t="s">
        <v>13</v>
      </c>
      <c r="DQ16" s="718"/>
      <c r="DR16" s="720"/>
      <c r="DS16" s="722"/>
      <c r="DT16" s="716"/>
      <c r="DU16" s="699"/>
      <c r="DV16" s="701"/>
      <c r="DW16" s="701"/>
      <c r="DX16" s="704"/>
      <c r="DY16" s="707"/>
      <c r="DZ16" s="709"/>
      <c r="EA16" s="712"/>
      <c r="EB16" s="712"/>
      <c r="EC16" s="712"/>
      <c r="ED16" s="693"/>
      <c r="EE16" s="694"/>
      <c r="EF16" s="698"/>
      <c r="EG16" s="578" t="s">
        <v>13</v>
      </c>
      <c r="EH16" s="718"/>
      <c r="EI16" s="720"/>
      <c r="EJ16" s="722"/>
      <c r="EK16" s="716"/>
      <c r="EL16" s="699"/>
      <c r="EM16" s="701"/>
      <c r="EN16" s="701"/>
      <c r="EO16" s="704"/>
      <c r="EP16" s="707"/>
      <c r="EQ16" s="709"/>
      <c r="ER16" s="712"/>
      <c r="ES16" s="712"/>
      <c r="ET16" s="712"/>
      <c r="EU16" s="693"/>
      <c r="EV16" s="694"/>
      <c r="EW16" s="698"/>
      <c r="EX16" s="578" t="s">
        <v>13</v>
      </c>
      <c r="EY16" s="718"/>
      <c r="EZ16" s="720"/>
      <c r="FA16" s="722"/>
      <c r="FB16" s="716"/>
      <c r="FC16" s="699"/>
      <c r="FD16" s="701"/>
      <c r="FE16" s="701"/>
      <c r="FF16" s="704"/>
      <c r="FG16" s="707"/>
      <c r="FH16" s="709"/>
      <c r="FI16" s="712"/>
      <c r="FJ16" s="712"/>
      <c r="FK16" s="712"/>
      <c r="FL16" s="693"/>
      <c r="FM16" s="694"/>
      <c r="FN16" s="698"/>
      <c r="FO16" s="578" t="s">
        <v>13</v>
      </c>
      <c r="FP16" s="718"/>
      <c r="FQ16" s="720"/>
      <c r="FR16" s="722"/>
      <c r="FS16" s="716"/>
      <c r="FT16" s="699"/>
      <c r="FU16" s="701"/>
      <c r="FV16" s="701"/>
      <c r="FW16" s="704"/>
      <c r="FX16" s="707"/>
      <c r="FY16" s="709"/>
      <c r="FZ16" s="712"/>
      <c r="GA16" s="712"/>
      <c r="GB16" s="712"/>
      <c r="GC16" s="693"/>
      <c r="GD16" s="694"/>
      <c r="GE16" s="698"/>
      <c r="GF16" s="578" t="s">
        <v>13</v>
      </c>
      <c r="GG16" s="718"/>
      <c r="GH16" s="720"/>
      <c r="GI16" s="722"/>
      <c r="GJ16" s="716"/>
      <c r="GK16" s="699"/>
      <c r="GL16" s="701"/>
      <c r="GM16" s="701"/>
      <c r="GN16" s="704"/>
      <c r="GO16" s="707"/>
      <c r="GP16" s="709"/>
      <c r="GQ16" s="712"/>
      <c r="GR16" s="712"/>
      <c r="GS16" s="712"/>
      <c r="GT16" s="693"/>
      <c r="GU16" s="694"/>
      <c r="GV16" s="698"/>
      <c r="GW16" s="578" t="s">
        <v>13</v>
      </c>
      <c r="GX16" s="718"/>
      <c r="GY16" s="720"/>
      <c r="GZ16" s="722"/>
      <c r="HA16" s="716"/>
      <c r="HB16" s="699"/>
      <c r="HC16" s="701"/>
      <c r="HD16" s="701"/>
      <c r="HE16" s="704"/>
      <c r="HF16" s="707"/>
      <c r="HG16" s="709"/>
      <c r="HH16" s="712"/>
      <c r="HI16" s="712"/>
      <c r="HJ16" s="712"/>
      <c r="HK16" s="693"/>
      <c r="HL16" s="694"/>
      <c r="HM16" s="698"/>
      <c r="HN16" s="578" t="s">
        <v>13</v>
      </c>
      <c r="HO16" s="718"/>
      <c r="HP16" s="720"/>
      <c r="HQ16" s="722"/>
      <c r="HR16" s="716"/>
      <c r="HS16" s="699"/>
      <c r="HT16" s="701"/>
      <c r="HU16" s="701"/>
      <c r="HV16" s="704"/>
      <c r="HW16" s="707"/>
      <c r="HX16" s="709"/>
      <c r="HY16" s="712"/>
      <c r="HZ16" s="712"/>
      <c r="IA16" s="712"/>
      <c r="IB16" s="693"/>
      <c r="IC16" s="694"/>
      <c r="ID16" s="698"/>
      <c r="IE16" s="547"/>
    </row>
    <row r="17" spans="1:239" s="98" customFormat="1" ht="26.1" customHeight="1" thickBot="1" x14ac:dyDescent="0.35">
      <c r="A17" s="573" t="s">
        <v>11</v>
      </c>
      <c r="B17" s="568" t="s">
        <v>3</v>
      </c>
      <c r="C17" s="579" t="s">
        <v>12</v>
      </c>
      <c r="D17" s="569"/>
      <c r="E17" s="486"/>
      <c r="F17" s="486"/>
      <c r="G17" s="742"/>
      <c r="H17" s="550"/>
      <c r="I17" s="551"/>
      <c r="J17" s="551"/>
      <c r="K17" s="742"/>
      <c r="L17" s="742"/>
      <c r="M17" s="551"/>
      <c r="N17" s="552"/>
      <c r="O17" s="739"/>
      <c r="P17" s="739"/>
      <c r="Q17" s="553"/>
      <c r="R17" s="554"/>
      <c r="S17" s="735"/>
      <c r="T17" s="580"/>
      <c r="U17" s="554"/>
      <c r="V17" s="735"/>
      <c r="W17" s="735"/>
      <c r="X17" s="581"/>
      <c r="Y17" s="582">
        <v>30</v>
      </c>
      <c r="Z17" s="745"/>
      <c r="AA17" s="567"/>
      <c r="AB17" s="737"/>
      <c r="AC17" s="747"/>
      <c r="AD17" s="747"/>
      <c r="AE17" s="749"/>
      <c r="AF17" s="583" t="s">
        <v>3</v>
      </c>
      <c r="AG17" s="104"/>
      <c r="AH17" s="584"/>
      <c r="AI17" s="585">
        <v>16</v>
      </c>
      <c r="AJ17" s="718"/>
      <c r="AK17" s="720"/>
      <c r="AL17" s="722"/>
      <c r="AM17" s="716"/>
      <c r="AN17" s="700"/>
      <c r="AO17" s="702"/>
      <c r="AP17" s="702"/>
      <c r="AQ17" s="705"/>
      <c r="AR17" s="707"/>
      <c r="AS17" s="710"/>
      <c r="AT17" s="713"/>
      <c r="AU17" s="713"/>
      <c r="AV17" s="713"/>
      <c r="AW17" s="695"/>
      <c r="AX17" s="696"/>
      <c r="AY17" s="698"/>
      <c r="AZ17" s="585">
        <v>18</v>
      </c>
      <c r="BA17" s="718"/>
      <c r="BB17" s="720"/>
      <c r="BC17" s="722"/>
      <c r="BD17" s="716"/>
      <c r="BE17" s="700"/>
      <c r="BF17" s="702"/>
      <c r="BG17" s="702"/>
      <c r="BH17" s="705"/>
      <c r="BI17" s="707"/>
      <c r="BJ17" s="710"/>
      <c r="BK17" s="713"/>
      <c r="BL17" s="713"/>
      <c r="BM17" s="713"/>
      <c r="BN17" s="695"/>
      <c r="BO17" s="696"/>
      <c r="BP17" s="698"/>
      <c r="BQ17" s="585">
        <v>16</v>
      </c>
      <c r="BR17" s="718"/>
      <c r="BS17" s="720"/>
      <c r="BT17" s="722"/>
      <c r="BU17" s="716"/>
      <c r="BV17" s="700"/>
      <c r="BW17" s="702"/>
      <c r="BX17" s="702"/>
      <c r="BY17" s="705"/>
      <c r="BZ17" s="707"/>
      <c r="CA17" s="710"/>
      <c r="CB17" s="713"/>
      <c r="CC17" s="713"/>
      <c r="CD17" s="713"/>
      <c r="CE17" s="695"/>
      <c r="CF17" s="696"/>
      <c r="CG17" s="698"/>
      <c r="CH17" s="585">
        <v>18</v>
      </c>
      <c r="CI17" s="718"/>
      <c r="CJ17" s="720"/>
      <c r="CK17" s="722"/>
      <c r="CL17" s="716"/>
      <c r="CM17" s="700"/>
      <c r="CN17" s="702"/>
      <c r="CO17" s="702"/>
      <c r="CP17" s="705"/>
      <c r="CQ17" s="707"/>
      <c r="CR17" s="710"/>
      <c r="CS17" s="713"/>
      <c r="CT17" s="713"/>
      <c r="CU17" s="713"/>
      <c r="CV17" s="695"/>
      <c r="CW17" s="696"/>
      <c r="CX17" s="698"/>
      <c r="CY17" s="585">
        <v>16</v>
      </c>
      <c r="CZ17" s="718"/>
      <c r="DA17" s="720"/>
      <c r="DB17" s="722"/>
      <c r="DC17" s="716"/>
      <c r="DD17" s="700"/>
      <c r="DE17" s="702"/>
      <c r="DF17" s="702"/>
      <c r="DG17" s="705"/>
      <c r="DH17" s="707"/>
      <c r="DI17" s="710"/>
      <c r="DJ17" s="713"/>
      <c r="DK17" s="713"/>
      <c r="DL17" s="713"/>
      <c r="DM17" s="695"/>
      <c r="DN17" s="696"/>
      <c r="DO17" s="698"/>
      <c r="DP17" s="585">
        <v>18</v>
      </c>
      <c r="DQ17" s="718"/>
      <c r="DR17" s="720"/>
      <c r="DS17" s="722"/>
      <c r="DT17" s="716"/>
      <c r="DU17" s="700"/>
      <c r="DV17" s="702"/>
      <c r="DW17" s="702"/>
      <c r="DX17" s="705"/>
      <c r="DY17" s="707"/>
      <c r="DZ17" s="710"/>
      <c r="EA17" s="713"/>
      <c r="EB17" s="713"/>
      <c r="EC17" s="713"/>
      <c r="ED17" s="695"/>
      <c r="EE17" s="696"/>
      <c r="EF17" s="698"/>
      <c r="EG17" s="585">
        <v>16</v>
      </c>
      <c r="EH17" s="718"/>
      <c r="EI17" s="720"/>
      <c r="EJ17" s="722"/>
      <c r="EK17" s="716"/>
      <c r="EL17" s="700"/>
      <c r="EM17" s="702"/>
      <c r="EN17" s="702"/>
      <c r="EO17" s="705"/>
      <c r="EP17" s="707"/>
      <c r="EQ17" s="710"/>
      <c r="ER17" s="713"/>
      <c r="ES17" s="713"/>
      <c r="ET17" s="713"/>
      <c r="EU17" s="695"/>
      <c r="EV17" s="696"/>
      <c r="EW17" s="698"/>
      <c r="EX17" s="585">
        <v>16</v>
      </c>
      <c r="EY17" s="718"/>
      <c r="EZ17" s="720"/>
      <c r="FA17" s="722"/>
      <c r="FB17" s="716"/>
      <c r="FC17" s="700"/>
      <c r="FD17" s="702"/>
      <c r="FE17" s="702"/>
      <c r="FF17" s="705"/>
      <c r="FG17" s="707"/>
      <c r="FH17" s="710"/>
      <c r="FI17" s="713"/>
      <c r="FJ17" s="713"/>
      <c r="FK17" s="713"/>
      <c r="FL17" s="695"/>
      <c r="FM17" s="696"/>
      <c r="FN17" s="698"/>
      <c r="FO17" s="585">
        <v>16</v>
      </c>
      <c r="FP17" s="718"/>
      <c r="FQ17" s="720"/>
      <c r="FR17" s="722"/>
      <c r="FS17" s="716"/>
      <c r="FT17" s="700"/>
      <c r="FU17" s="702"/>
      <c r="FV17" s="702"/>
      <c r="FW17" s="705"/>
      <c r="FX17" s="707"/>
      <c r="FY17" s="710"/>
      <c r="FZ17" s="713"/>
      <c r="GA17" s="713"/>
      <c r="GB17" s="713"/>
      <c r="GC17" s="695"/>
      <c r="GD17" s="696"/>
      <c r="GE17" s="698"/>
      <c r="GF17" s="585">
        <v>18</v>
      </c>
      <c r="GG17" s="718"/>
      <c r="GH17" s="720"/>
      <c r="GI17" s="722"/>
      <c r="GJ17" s="716"/>
      <c r="GK17" s="700"/>
      <c r="GL17" s="702"/>
      <c r="GM17" s="702"/>
      <c r="GN17" s="705"/>
      <c r="GO17" s="707"/>
      <c r="GP17" s="710"/>
      <c r="GQ17" s="713"/>
      <c r="GR17" s="713"/>
      <c r="GS17" s="713"/>
      <c r="GT17" s="695"/>
      <c r="GU17" s="696"/>
      <c r="GV17" s="698"/>
      <c r="GW17" s="585">
        <v>16</v>
      </c>
      <c r="GX17" s="718"/>
      <c r="GY17" s="720"/>
      <c r="GZ17" s="722"/>
      <c r="HA17" s="716"/>
      <c r="HB17" s="700"/>
      <c r="HC17" s="702"/>
      <c r="HD17" s="702"/>
      <c r="HE17" s="705"/>
      <c r="HF17" s="707"/>
      <c r="HG17" s="710"/>
      <c r="HH17" s="713"/>
      <c r="HI17" s="713"/>
      <c r="HJ17" s="713"/>
      <c r="HK17" s="695"/>
      <c r="HL17" s="696"/>
      <c r="HM17" s="698"/>
      <c r="HN17" s="585">
        <v>18</v>
      </c>
      <c r="HO17" s="718"/>
      <c r="HP17" s="720"/>
      <c r="HQ17" s="722"/>
      <c r="HR17" s="716"/>
      <c r="HS17" s="700"/>
      <c r="HT17" s="702"/>
      <c r="HU17" s="702"/>
      <c r="HV17" s="705"/>
      <c r="HW17" s="707"/>
      <c r="HX17" s="710"/>
      <c r="HY17" s="713"/>
      <c r="HZ17" s="713"/>
      <c r="IA17" s="713"/>
      <c r="IB17" s="695"/>
      <c r="IC17" s="696"/>
      <c r="ID17" s="698"/>
      <c r="IE17" s="522"/>
    </row>
    <row r="18" spans="1:239" s="98" customFormat="1" ht="22.5" customHeight="1" thickBot="1" x14ac:dyDescent="0.35">
      <c r="A18" s="586"/>
      <c r="B18" s="587"/>
      <c r="C18" s="588"/>
      <c r="D18" s="589"/>
      <c r="E18" s="108"/>
      <c r="F18" s="108"/>
      <c r="G18" s="590"/>
      <c r="H18" s="591"/>
      <c r="I18" s="591"/>
      <c r="J18" s="591"/>
      <c r="K18" s="591"/>
      <c r="L18" s="590"/>
      <c r="M18" s="591"/>
      <c r="N18" s="108"/>
      <c r="O18" s="592"/>
      <c r="P18" s="592"/>
      <c r="Q18" s="593"/>
      <c r="R18" s="593"/>
      <c r="S18" s="592"/>
      <c r="T18" s="594"/>
      <c r="U18" s="593"/>
      <c r="V18" s="592"/>
      <c r="W18" s="592"/>
      <c r="X18" s="594"/>
      <c r="Y18" s="595"/>
      <c r="Z18" s="136"/>
      <c r="AA18" s="596"/>
      <c r="AB18" s="136"/>
      <c r="AC18" s="136"/>
      <c r="AD18" s="136"/>
      <c r="AE18" s="136"/>
      <c r="AF18" s="594"/>
      <c r="AG18" s="594"/>
      <c r="AH18" s="594"/>
      <c r="AI18" s="597" t="s">
        <v>36</v>
      </c>
      <c r="AJ18" s="590"/>
      <c r="AK18" s="136"/>
      <c r="AL18" s="136"/>
      <c r="AM18" s="136"/>
      <c r="AN18" s="598"/>
      <c r="AO18" s="596"/>
      <c r="AP18" s="596"/>
      <c r="AQ18" s="596"/>
      <c r="AR18" s="136"/>
      <c r="AS18" s="592"/>
      <c r="AT18" s="592"/>
      <c r="AU18" s="592"/>
      <c r="AV18" s="592"/>
      <c r="AW18" s="599"/>
      <c r="AX18" s="592"/>
      <c r="AY18" s="599"/>
      <c r="AZ18" s="597" t="s">
        <v>37</v>
      </c>
      <c r="BA18" s="590"/>
      <c r="BB18" s="136"/>
      <c r="BC18" s="136"/>
      <c r="BD18" s="136"/>
      <c r="BE18" s="598"/>
      <c r="BF18" s="596"/>
      <c r="BG18" s="596"/>
      <c r="BH18" s="596"/>
      <c r="BI18" s="136"/>
      <c r="BJ18" s="592"/>
      <c r="BK18" s="592"/>
      <c r="BL18" s="592"/>
      <c r="BM18" s="592"/>
      <c r="BN18" s="599"/>
      <c r="BO18" s="592"/>
      <c r="BP18" s="599"/>
      <c r="BQ18" s="597" t="s">
        <v>36</v>
      </c>
      <c r="BR18" s="590"/>
      <c r="BS18" s="136"/>
      <c r="BT18" s="136"/>
      <c r="BU18" s="136"/>
      <c r="BV18" s="598"/>
      <c r="BW18" s="596"/>
      <c r="BX18" s="596"/>
      <c r="BY18" s="596"/>
      <c r="BZ18" s="136"/>
      <c r="CA18" s="592"/>
      <c r="CB18" s="592"/>
      <c r="CC18" s="592"/>
      <c r="CD18" s="592"/>
      <c r="CE18" s="599"/>
      <c r="CF18" s="592"/>
      <c r="CG18" s="599"/>
      <c r="CH18" s="597" t="s">
        <v>37</v>
      </c>
      <c r="CI18" s="590"/>
      <c r="CJ18" s="136"/>
      <c r="CK18" s="136"/>
      <c r="CL18" s="136"/>
      <c r="CM18" s="598"/>
      <c r="CN18" s="596"/>
      <c r="CO18" s="596"/>
      <c r="CP18" s="596"/>
      <c r="CQ18" s="136"/>
      <c r="CR18" s="592"/>
      <c r="CS18" s="592"/>
      <c r="CT18" s="592"/>
      <c r="CU18" s="592"/>
      <c r="CV18" s="599"/>
      <c r="CW18" s="592"/>
      <c r="CX18" s="599"/>
      <c r="CY18" s="597" t="s">
        <v>36</v>
      </c>
      <c r="CZ18" s="590"/>
      <c r="DA18" s="136"/>
      <c r="DB18" s="136"/>
      <c r="DC18" s="136"/>
      <c r="DD18" s="598"/>
      <c r="DE18" s="596"/>
      <c r="DF18" s="596"/>
      <c r="DG18" s="596"/>
      <c r="DH18" s="136"/>
      <c r="DI18" s="592"/>
      <c r="DJ18" s="592"/>
      <c r="DK18" s="592"/>
      <c r="DL18" s="592"/>
      <c r="DM18" s="599"/>
      <c r="DN18" s="592"/>
      <c r="DO18" s="599"/>
      <c r="DP18" s="597" t="s">
        <v>37</v>
      </c>
      <c r="DQ18" s="590"/>
      <c r="DR18" s="136"/>
      <c r="DS18" s="136"/>
      <c r="DT18" s="136"/>
      <c r="DU18" s="598"/>
      <c r="DV18" s="596"/>
      <c r="DW18" s="596"/>
      <c r="DX18" s="596"/>
      <c r="DY18" s="136"/>
      <c r="DZ18" s="592"/>
      <c r="EA18" s="592"/>
      <c r="EB18" s="592"/>
      <c r="EC18" s="592"/>
      <c r="ED18" s="599"/>
      <c r="EE18" s="592"/>
      <c r="EF18" s="599"/>
      <c r="EG18" s="597" t="s">
        <v>36</v>
      </c>
      <c r="EH18" s="590"/>
      <c r="EI18" s="136"/>
      <c r="EJ18" s="136"/>
      <c r="EK18" s="136"/>
      <c r="EL18" s="598"/>
      <c r="EM18" s="596"/>
      <c r="EN18" s="596"/>
      <c r="EO18" s="596"/>
      <c r="EP18" s="136"/>
      <c r="EQ18" s="592"/>
      <c r="ER18" s="592"/>
      <c r="ES18" s="592"/>
      <c r="ET18" s="592"/>
      <c r="EU18" s="599"/>
      <c r="EV18" s="592"/>
      <c r="EW18" s="599"/>
      <c r="EX18" s="597" t="s">
        <v>37</v>
      </c>
      <c r="EY18" s="590"/>
      <c r="EZ18" s="136"/>
      <c r="FA18" s="136"/>
      <c r="FB18" s="136"/>
      <c r="FC18" s="598"/>
      <c r="FD18" s="596"/>
      <c r="FE18" s="596"/>
      <c r="FF18" s="596"/>
      <c r="FG18" s="136"/>
      <c r="FH18" s="592"/>
      <c r="FI18" s="592"/>
      <c r="FJ18" s="592"/>
      <c r="FK18" s="592"/>
      <c r="FL18" s="599"/>
      <c r="FM18" s="592"/>
      <c r="FN18" s="599"/>
      <c r="FO18" s="597" t="s">
        <v>36</v>
      </c>
      <c r="FP18" s="590"/>
      <c r="FQ18" s="136"/>
      <c r="FR18" s="136"/>
      <c r="FS18" s="136"/>
      <c r="FT18" s="598"/>
      <c r="FU18" s="596"/>
      <c r="FV18" s="596"/>
      <c r="FW18" s="596"/>
      <c r="FX18" s="136"/>
      <c r="FY18" s="592"/>
      <c r="FZ18" s="592"/>
      <c r="GA18" s="592"/>
      <c r="GB18" s="592"/>
      <c r="GC18" s="599"/>
      <c r="GD18" s="592"/>
      <c r="GE18" s="599"/>
      <c r="GF18" s="597" t="s">
        <v>37</v>
      </c>
      <c r="GG18" s="590"/>
      <c r="GH18" s="136"/>
      <c r="GI18" s="136"/>
      <c r="GJ18" s="136"/>
      <c r="GK18" s="598"/>
      <c r="GL18" s="596"/>
      <c r="GM18" s="596"/>
      <c r="GN18" s="596"/>
      <c r="GO18" s="136"/>
      <c r="GP18" s="592"/>
      <c r="GQ18" s="592"/>
      <c r="GR18" s="592"/>
      <c r="GS18" s="592"/>
      <c r="GT18" s="599"/>
      <c r="GU18" s="592"/>
      <c r="GV18" s="599"/>
      <c r="GW18" s="597" t="s">
        <v>36</v>
      </c>
      <c r="GX18" s="590"/>
      <c r="GY18" s="136"/>
      <c r="GZ18" s="136"/>
      <c r="HA18" s="136"/>
      <c r="HB18" s="598"/>
      <c r="HC18" s="596"/>
      <c r="HD18" s="596"/>
      <c r="HE18" s="596"/>
      <c r="HF18" s="136"/>
      <c r="HG18" s="592"/>
      <c r="HH18" s="592"/>
      <c r="HI18" s="592"/>
      <c r="HJ18" s="592"/>
      <c r="HK18" s="599"/>
      <c r="HL18" s="592"/>
      <c r="HM18" s="599"/>
      <c r="HN18" s="597" t="s">
        <v>37</v>
      </c>
      <c r="HO18" s="590"/>
      <c r="HP18" s="136"/>
      <c r="HQ18" s="136"/>
      <c r="HR18" s="136"/>
      <c r="HS18" s="598"/>
      <c r="HT18" s="596"/>
      <c r="HU18" s="596"/>
      <c r="HV18" s="596"/>
      <c r="HW18" s="136"/>
      <c r="HX18" s="592"/>
      <c r="HY18" s="592"/>
      <c r="HZ18" s="592"/>
      <c r="IA18" s="592"/>
      <c r="IB18" s="599"/>
      <c r="IC18" s="592"/>
      <c r="ID18" s="599"/>
      <c r="IE18" s="522"/>
    </row>
    <row r="19" spans="1:239" s="1" customFormat="1" ht="19.95" customHeight="1" x14ac:dyDescent="0.35">
      <c r="A19" s="230"/>
      <c r="B19" s="129"/>
      <c r="C19" s="85" t="s">
        <v>124</v>
      </c>
      <c r="D19" s="134"/>
      <c r="E19" s="30"/>
      <c r="F19" s="30"/>
      <c r="G19" s="85"/>
      <c r="H19" s="31"/>
      <c r="I19" s="31"/>
      <c r="J19" s="31"/>
      <c r="K19" s="31"/>
      <c r="L19" s="31"/>
      <c r="M19" s="31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117">
        <f>SUBTOTAL(9,Y21:Y46)</f>
        <v>358</v>
      </c>
      <c r="Z19" s="113"/>
      <c r="AA19" s="32"/>
      <c r="AB19" s="32"/>
      <c r="AC19" s="32"/>
      <c r="AD19" s="33"/>
      <c r="AE19" s="32"/>
      <c r="AF19" s="32"/>
      <c r="AG19" s="32"/>
      <c r="AH19" s="32"/>
      <c r="AI19" s="34"/>
      <c r="AJ19" s="35"/>
      <c r="AK19" s="35"/>
      <c r="AL19" s="35"/>
      <c r="AM19" s="35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5"/>
      <c r="BB19" s="35"/>
      <c r="BC19" s="35"/>
      <c r="BD19" s="35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5"/>
      <c r="BS19" s="35"/>
      <c r="BT19" s="35"/>
      <c r="BU19" s="35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5"/>
      <c r="CJ19" s="35"/>
      <c r="CK19" s="35"/>
      <c r="CL19" s="35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5"/>
      <c r="DA19" s="35"/>
      <c r="DB19" s="35"/>
      <c r="DC19" s="35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5"/>
      <c r="DR19" s="35"/>
      <c r="DS19" s="35"/>
      <c r="DT19" s="35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5"/>
      <c r="EI19" s="35"/>
      <c r="EJ19" s="35"/>
      <c r="EK19" s="35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5"/>
      <c r="EZ19" s="35"/>
      <c r="FA19" s="35"/>
      <c r="FB19" s="35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5"/>
      <c r="FQ19" s="35"/>
      <c r="FR19" s="35"/>
      <c r="FS19" s="35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5"/>
      <c r="GH19" s="35"/>
      <c r="GI19" s="35"/>
      <c r="GJ19" s="35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5"/>
      <c r="GY19" s="35"/>
      <c r="GZ19" s="35"/>
      <c r="HA19" s="35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5"/>
      <c r="HP19" s="35"/>
      <c r="HQ19" s="35"/>
      <c r="HR19" s="35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125"/>
    </row>
    <row r="20" spans="1:239" s="1" customFormat="1" ht="19.95" customHeight="1" x14ac:dyDescent="0.35">
      <c r="A20" s="231"/>
      <c r="B20" s="130"/>
      <c r="C20" s="63" t="s">
        <v>165</v>
      </c>
      <c r="D20" s="135"/>
      <c r="E20" s="18"/>
      <c r="F20" s="18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18"/>
      <c r="Z20" s="114"/>
      <c r="AA20" s="17"/>
      <c r="AB20" s="17"/>
      <c r="AC20" s="70"/>
      <c r="AD20" s="62"/>
      <c r="AE20" s="62"/>
      <c r="AF20" s="62"/>
      <c r="AG20" s="62"/>
      <c r="AH20" s="62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  <c r="EO20" s="198"/>
      <c r="EP20" s="198"/>
      <c r="EQ20" s="198"/>
      <c r="ER20" s="198"/>
      <c r="ES20" s="198"/>
      <c r="ET20" s="198"/>
      <c r="EU20" s="198"/>
      <c r="EV20" s="198"/>
      <c r="EW20" s="198"/>
      <c r="EX20" s="198"/>
      <c r="EY20" s="198"/>
      <c r="EZ20" s="198"/>
      <c r="FA20" s="198"/>
      <c r="FB20" s="198"/>
      <c r="FC20" s="198"/>
      <c r="FD20" s="198"/>
      <c r="FE20" s="198"/>
      <c r="FF20" s="198"/>
      <c r="FG20" s="198"/>
      <c r="FH20" s="198"/>
      <c r="FI20" s="198"/>
      <c r="FJ20" s="198"/>
      <c r="FK20" s="198"/>
      <c r="FL20" s="198"/>
      <c r="FM20" s="198"/>
      <c r="FN20" s="198"/>
      <c r="FO20" s="198"/>
      <c r="FP20" s="198"/>
      <c r="FQ20" s="198"/>
      <c r="FR20" s="198"/>
      <c r="FS20" s="198"/>
      <c r="FT20" s="198"/>
      <c r="FU20" s="198"/>
      <c r="FV20" s="198"/>
      <c r="FW20" s="198"/>
      <c r="FX20" s="198"/>
      <c r="FY20" s="198"/>
      <c r="FZ20" s="198"/>
      <c r="GA20" s="198"/>
      <c r="GB20" s="198"/>
      <c r="GC20" s="198"/>
      <c r="GD20" s="198"/>
      <c r="GE20" s="198"/>
      <c r="GF20" s="198"/>
      <c r="GG20" s="198"/>
      <c r="GH20" s="198"/>
      <c r="GI20" s="198"/>
      <c r="GJ20" s="198"/>
      <c r="GK20" s="198"/>
      <c r="GL20" s="198"/>
      <c r="GM20" s="198"/>
      <c r="GN20" s="198"/>
      <c r="GO20" s="198"/>
      <c r="GP20" s="198"/>
      <c r="GQ20" s="198"/>
      <c r="GR20" s="198"/>
      <c r="GS20" s="198"/>
      <c r="GT20" s="198"/>
      <c r="GU20" s="198"/>
      <c r="GV20" s="198"/>
      <c r="GW20" s="198"/>
      <c r="GX20" s="198"/>
      <c r="GY20" s="198"/>
      <c r="GZ20" s="198"/>
      <c r="HA20" s="198"/>
      <c r="HB20" s="198"/>
      <c r="HC20" s="198"/>
      <c r="HD20" s="198"/>
      <c r="HE20" s="198"/>
      <c r="HF20" s="198"/>
      <c r="HG20" s="198"/>
      <c r="HH20" s="198"/>
      <c r="HI20" s="198"/>
      <c r="HJ20" s="198"/>
      <c r="HK20" s="198"/>
      <c r="HL20" s="198"/>
      <c r="HM20" s="198"/>
      <c r="HN20" s="198"/>
      <c r="HO20" s="73"/>
      <c r="HP20" s="73"/>
      <c r="HQ20" s="18"/>
      <c r="HR20" s="18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126"/>
    </row>
    <row r="21" spans="1:239" s="1" customFormat="1" ht="18" customHeight="1" x14ac:dyDescent="0.35">
      <c r="A21" s="232" t="s">
        <v>174</v>
      </c>
      <c r="B21" s="131"/>
      <c r="C21" s="132" t="s">
        <v>132</v>
      </c>
      <c r="D21" s="258" t="s">
        <v>128</v>
      </c>
      <c r="E21" s="11">
        <v>1</v>
      </c>
      <c r="F21" s="11"/>
      <c r="G21" s="11"/>
      <c r="H21" s="12"/>
      <c r="I21" s="11"/>
      <c r="J21" s="11"/>
      <c r="K21" s="11"/>
      <c r="L21" s="11"/>
      <c r="M21" s="11"/>
      <c r="N21" s="11"/>
      <c r="O21" s="13"/>
      <c r="P21" s="13"/>
      <c r="Q21" s="11"/>
      <c r="R21" s="11"/>
      <c r="S21" s="11"/>
      <c r="T21" s="12"/>
      <c r="U21" s="11"/>
      <c r="V21" s="11"/>
      <c r="W21" s="11"/>
      <c r="X21" s="11"/>
      <c r="Y21" s="468">
        <v>4</v>
      </c>
      <c r="Z21" s="115"/>
      <c r="AA21" s="59">
        <f t="shared" ref="AA21:AA25" si="0">Y21*30</f>
        <v>120</v>
      </c>
      <c r="AB21" s="19">
        <f t="shared" ref="AB21:AB25" si="1">SUM(AC21:AE21)</f>
        <v>48</v>
      </c>
      <c r="AC21" s="78">
        <f t="shared" ref="AC21:AE25" si="2">$AI$17*AJ21+BA21*$AZ$17+BR21*$BQ$17+CI21*$CH$17+CZ21*$CY$17+DQ21*$DP$17+EH21*$EG$17+EY21*$EX$17+FP21*$FO$17+GX21*$GW$17+GG21*$GF$17+HO21*$HN$17</f>
        <v>32</v>
      </c>
      <c r="AD21" s="78">
        <f t="shared" si="2"/>
        <v>16</v>
      </c>
      <c r="AE21" s="78">
        <f t="shared" si="2"/>
        <v>0</v>
      </c>
      <c r="AF21" s="79">
        <f t="shared" ref="AF21:AF25" si="3">AA21-AB21</f>
        <v>72</v>
      </c>
      <c r="AG21" s="469">
        <f t="shared" ref="AG21:AG25" si="4">(AF21/AA21)</f>
        <v>0.6</v>
      </c>
      <c r="AH21" s="77">
        <f t="shared" ref="AH21:AH25" si="5">AF21-SUM(AQ21,BH21,BY21,CP21,DG21,DX21,EO21,FF21,FW21,GN21,HE21,HV21)</f>
        <v>72</v>
      </c>
      <c r="AI21" s="147">
        <f>IF(SUM(AJ21:AL21)&lt;&gt;0,SUM(AJ21:AL21),"")</f>
        <v>3</v>
      </c>
      <c r="AJ21" s="137">
        <v>2</v>
      </c>
      <c r="AK21" s="138">
        <v>1</v>
      </c>
      <c r="AL21" s="138"/>
      <c r="AM21" s="138"/>
      <c r="AN21" s="68">
        <f t="shared" ref="AN21:AP25" si="6">IF(AJ21&lt;&gt;0,$AI$17*AJ21,"")</f>
        <v>32</v>
      </c>
      <c r="AO21" s="68">
        <f t="shared" si="6"/>
        <v>16</v>
      </c>
      <c r="AP21" s="68" t="str">
        <f t="shared" si="6"/>
        <v/>
      </c>
      <c r="AQ21" s="92"/>
      <c r="AR21" s="149"/>
      <c r="AS21" s="69"/>
      <c r="AT21" s="69"/>
      <c r="AU21" s="69"/>
      <c r="AV21" s="69"/>
      <c r="AW21" s="69"/>
      <c r="AX21" s="69"/>
      <c r="AY21" s="68"/>
      <c r="AZ21" s="147" t="str">
        <f>IF(SUM(BA21:BD21)&lt;&gt;0,SUM(BA21:BD21),"")</f>
        <v/>
      </c>
      <c r="BA21" s="137"/>
      <c r="BB21" s="138"/>
      <c r="BC21" s="138"/>
      <c r="BD21" s="138"/>
      <c r="BE21" s="68" t="str">
        <f t="shared" ref="BE21:BG25" si="7">IF(BA21&lt;&gt;0,$AZ$17*BA21,"")</f>
        <v/>
      </c>
      <c r="BF21" s="68" t="str">
        <f t="shared" si="7"/>
        <v/>
      </c>
      <c r="BG21" s="68" t="str">
        <f t="shared" si="7"/>
        <v/>
      </c>
      <c r="BH21" s="92"/>
      <c r="BI21" s="149"/>
      <c r="BJ21" s="69"/>
      <c r="BK21" s="69"/>
      <c r="BL21" s="69"/>
      <c r="BM21" s="69"/>
      <c r="BN21" s="69"/>
      <c r="BO21" s="69"/>
      <c r="BP21" s="68"/>
      <c r="BQ21" s="147" t="str">
        <f>IF(SUM(BR21:BU21)&lt;&gt;0,SUM(BR21:BU21),"")</f>
        <v/>
      </c>
      <c r="BR21" s="137"/>
      <c r="BS21" s="138"/>
      <c r="BT21" s="138"/>
      <c r="BU21" s="138"/>
      <c r="BV21" s="68" t="str">
        <f t="shared" ref="BV21:BX25" si="8">IF(BR21&lt;&gt;0,$BQ$17*BR21,"")</f>
        <v/>
      </c>
      <c r="BW21" s="68" t="str">
        <f t="shared" si="8"/>
        <v/>
      </c>
      <c r="BX21" s="68" t="str">
        <f t="shared" si="8"/>
        <v/>
      </c>
      <c r="BY21" s="92"/>
      <c r="BZ21" s="149"/>
      <c r="CA21" s="69"/>
      <c r="CB21" s="69"/>
      <c r="CC21" s="69"/>
      <c r="CD21" s="69"/>
      <c r="CE21" s="69"/>
      <c r="CF21" s="69"/>
      <c r="CG21" s="68"/>
      <c r="CH21" s="147" t="str">
        <f>IF(SUM(CI21:CL21)&lt;&gt;0,SUM(CI21:CL21),"")</f>
        <v/>
      </c>
      <c r="CI21" s="137"/>
      <c r="CJ21" s="138"/>
      <c r="CK21" s="138"/>
      <c r="CL21" s="138"/>
      <c r="CM21" s="68" t="str">
        <f t="shared" ref="CM21:CO25" si="9">IF(CI21&lt;&gt;0,$CH$17*CI21,"")</f>
        <v/>
      </c>
      <c r="CN21" s="68" t="str">
        <f t="shared" si="9"/>
        <v/>
      </c>
      <c r="CO21" s="68" t="str">
        <f t="shared" si="9"/>
        <v/>
      </c>
      <c r="CP21" s="92"/>
      <c r="CQ21" s="149"/>
      <c r="CR21" s="69"/>
      <c r="CS21" s="69"/>
      <c r="CT21" s="69"/>
      <c r="CU21" s="69"/>
      <c r="CV21" s="69"/>
      <c r="CW21" s="69"/>
      <c r="CX21" s="68"/>
      <c r="CY21" s="147" t="str">
        <f>IF(SUM(CZ21:DC21)&lt;&gt;0,SUM(CZ21:DC21),"")</f>
        <v/>
      </c>
      <c r="CZ21" s="137"/>
      <c r="DA21" s="138"/>
      <c r="DB21" s="138"/>
      <c r="DC21" s="138"/>
      <c r="DD21" s="68" t="str">
        <f t="shared" ref="DD21:DD25" si="10">IF(CZ21&lt;&gt;0,$AI$17*CZ21,"")</f>
        <v/>
      </c>
      <c r="DE21" s="68" t="str">
        <f t="shared" ref="DE21:DE25" si="11">IF(DA21&lt;&gt;0,$AI$17*DA21,"")</f>
        <v/>
      </c>
      <c r="DF21" s="68" t="str">
        <f t="shared" ref="DF21:DF25" si="12">IF(DB21&lt;&gt;0,$AI$17*DB21,"")</f>
        <v/>
      </c>
      <c r="DG21" s="92"/>
      <c r="DH21" s="149"/>
      <c r="DI21" s="69"/>
      <c r="DJ21" s="69"/>
      <c r="DK21" s="69"/>
      <c r="DL21" s="69"/>
      <c r="DM21" s="69"/>
      <c r="DN21" s="69"/>
      <c r="DO21" s="68"/>
      <c r="DP21" s="147" t="str">
        <f>IF(SUM(DQ21:DT21)&lt;&gt;0,SUM(DQ21:DT21),"")</f>
        <v/>
      </c>
      <c r="DQ21" s="137"/>
      <c r="DR21" s="138"/>
      <c r="DS21" s="138"/>
      <c r="DT21" s="138"/>
      <c r="DU21" s="68"/>
      <c r="DV21" s="68"/>
      <c r="DW21" s="68"/>
      <c r="DX21" s="92"/>
      <c r="DY21" s="149"/>
      <c r="DZ21" s="69"/>
      <c r="EA21" s="69"/>
      <c r="EB21" s="69"/>
      <c r="EC21" s="69"/>
      <c r="ED21" s="69"/>
      <c r="EE21" s="69"/>
      <c r="EF21" s="68"/>
      <c r="EG21" s="147" t="str">
        <f>IF(SUM(EH21:EK21)&lt;&gt;0,SUM(EH21:EK21),"")</f>
        <v/>
      </c>
      <c r="EH21" s="137"/>
      <c r="EI21" s="138"/>
      <c r="EJ21" s="138"/>
      <c r="EK21" s="138"/>
      <c r="EL21" s="68"/>
      <c r="EM21" s="68"/>
      <c r="EN21" s="68"/>
      <c r="EO21" s="92"/>
      <c r="EP21" s="149"/>
      <c r="EQ21" s="69"/>
      <c r="ER21" s="69"/>
      <c r="ES21" s="69"/>
      <c r="ET21" s="69"/>
      <c r="EU21" s="69"/>
      <c r="EV21" s="69"/>
      <c r="EW21" s="68"/>
      <c r="EX21" s="147" t="str">
        <f>IF(SUM(EY21:FB21)&lt;&gt;0,SUM(EY21:FB21),"")</f>
        <v/>
      </c>
      <c r="EY21" s="137"/>
      <c r="EZ21" s="138"/>
      <c r="FA21" s="138"/>
      <c r="FB21" s="138"/>
      <c r="FC21" s="68" t="str">
        <f t="shared" ref="FC21:FE23" si="13">IF(EY21&lt;&gt;0,$EX$17*EY21,"")</f>
        <v/>
      </c>
      <c r="FD21" s="68" t="str">
        <f t="shared" si="13"/>
        <v/>
      </c>
      <c r="FE21" s="68" t="str">
        <f t="shared" si="13"/>
        <v/>
      </c>
      <c r="FF21" s="92"/>
      <c r="FG21" s="149" t="str">
        <f t="shared" ref="FG21:FG25" si="14">IF(FB21&lt;&gt;0,$EX$17*FB21,"")</f>
        <v/>
      </c>
      <c r="FH21" s="69" t="str">
        <f t="shared" ref="FH21:FH25" si="15">IF(($O21=$EX$15),"КП","")</f>
        <v/>
      </c>
      <c r="FI21" s="69" t="str">
        <f t="shared" ref="FI21:FI25" si="16">IF(($P21=$EX$15),"КР","")</f>
        <v/>
      </c>
      <c r="FJ21" s="69" t="str">
        <f t="shared" ref="FJ21:FJ25" si="17">IF(($Q21=$EX$15),"РГР",IF(($R21=$EX$15),"РГР",IF(($S21=$EX$15),"РГР",IF(($T21=$EX$15),"РГР",""))))</f>
        <v/>
      </c>
      <c r="FK21" s="69" t="str">
        <f t="shared" ref="FK21:FK25" si="18">IF(($U21=$EX$15),"контр",IF(($V21=$EX$15),"контр",IF(($W21=$EX$15),"контр",IF(($X21=$EX$15),"контр",""))))</f>
        <v/>
      </c>
      <c r="FL21" s="69" t="str">
        <f t="shared" ref="FL21:FL25" si="19">IF(($E21=$EX$15),"іспит",IF(($F21=$EX$15),"іспит",IF(($G21=$EX$15),"іспит",IF(($H21=$EX$15),"іспит",""))))</f>
        <v/>
      </c>
      <c r="FM21" s="69" t="str">
        <f t="shared" ref="FM21:FM25" si="20">IF(($I21=$EX$15),"залік",IF(($K21=$EX$15),"залік",IF(($L21=$EX$15),"залік",IF(($M21=$EX$15),"залік",IF(($N21=$EX$15),"залік","")))))</f>
        <v/>
      </c>
      <c r="FN21" s="68" t="str">
        <f t="shared" ref="FN21:FN25" si="21">IF(SUM(EY21:FA21)&lt;&gt;0,SUM(FC21:FF21),"")</f>
        <v/>
      </c>
      <c r="FO21" s="147" t="str">
        <f t="shared" ref="FO21:FO25" si="22">IF(SUM(FP21:FR21)&lt;&gt;0,SUM(FP21:FR21),"")</f>
        <v/>
      </c>
      <c r="FP21" s="137"/>
      <c r="FQ21" s="138"/>
      <c r="FR21" s="138"/>
      <c r="FS21" s="138"/>
      <c r="FT21" s="68" t="str">
        <f t="shared" ref="FT21:FV23" si="23">IF(FP21&lt;&gt;0,$FO$17*FP21,"")</f>
        <v/>
      </c>
      <c r="FU21" s="68" t="str">
        <f t="shared" si="23"/>
        <v/>
      </c>
      <c r="FV21" s="68" t="str">
        <f t="shared" si="23"/>
        <v/>
      </c>
      <c r="FW21" s="92"/>
      <c r="FX21" s="149" t="str">
        <f t="shared" ref="FX21:FX25" si="24">IF(FS21&lt;&gt;0,$FO$17*FS21,"")</f>
        <v/>
      </c>
      <c r="FY21" s="69" t="str">
        <f t="shared" ref="FY21:FY25" si="25">IF(($O21=$FO$15),"КП","")</f>
        <v/>
      </c>
      <c r="FZ21" s="69" t="str">
        <f t="shared" ref="FZ21:FZ25" si="26">IF(($P21=$FO$15),"КР","")</f>
        <v/>
      </c>
      <c r="GA21" s="69" t="str">
        <f t="shared" ref="GA21:GA25" si="27">IF(($Q21=$FO$15),"РГР",IF(($R21=$FO$15),"РГР",IF(($S21=$FO$15),"РГР",IF(($T21=$FO$15),"РГР",""))))</f>
        <v/>
      </c>
      <c r="GB21" s="69" t="str">
        <f t="shared" ref="GB21:GB25" si="28">IF(($U21=$FO$15),"контр",IF(($V21=$FO$15),"контр",IF(($W21=$FO$15),"контр",IF(($X21=$FO$15),"контр",""))))</f>
        <v/>
      </c>
      <c r="GC21" s="69" t="str">
        <f t="shared" ref="GC21:GC25" si="29">IF(($E21=$FO$15),"іспит",IF(($F21=$FO$15),"іспит",IF(($G21=$FO$15),"іспит",IF(($H21=$FO$15),"іспит",""))))</f>
        <v/>
      </c>
      <c r="GD21" s="69" t="str">
        <f t="shared" ref="GD21:GD25" si="30">IF(($I21=$FO$15),"залік",IF(($K21=$FO$15),"залік",IF(($L21=$FO$15),"залік",IF(($M21=$FO$15),"залік",IF(($N21=$FO$15),"залік","")))))</f>
        <v/>
      </c>
      <c r="GE21" s="68" t="str">
        <f t="shared" ref="GE21:GE25" si="31">IF(SUM(FP21:FR21)&lt;&gt;0,SUM(FT21:FW21),"")</f>
        <v/>
      </c>
      <c r="GF21" s="147" t="str">
        <f t="shared" ref="GF21:GF25" si="32">IF(SUM(GG21:GI21)&lt;&gt;0,SUM(GG21:GI21),"")</f>
        <v/>
      </c>
      <c r="GG21" s="137"/>
      <c r="GH21" s="138"/>
      <c r="GI21" s="138"/>
      <c r="GJ21" s="138"/>
      <c r="GK21" s="68" t="str">
        <f t="shared" ref="GK21:GM23" si="33">IF(GG21&lt;&gt;0,$GF$17*GG21,"")</f>
        <v/>
      </c>
      <c r="GL21" s="68" t="str">
        <f t="shared" si="33"/>
        <v/>
      </c>
      <c r="GM21" s="68" t="str">
        <f t="shared" si="33"/>
        <v/>
      </c>
      <c r="GN21" s="92"/>
      <c r="GO21" s="149" t="str">
        <f t="shared" ref="GO21:GO25" si="34">IF(GJ21&lt;&gt;0,$GF$17*GJ21,"")</f>
        <v/>
      </c>
      <c r="GP21" s="69" t="str">
        <f t="shared" ref="GP21:GP25" si="35">IF(($O21=$GF$15),"КП","")</f>
        <v/>
      </c>
      <c r="GQ21" s="69" t="str">
        <f t="shared" ref="GQ21:GQ25" si="36">IF(($P21=$GF$15),"КР","")</f>
        <v/>
      </c>
      <c r="GR21" s="69" t="str">
        <f t="shared" ref="GR21:GR25" si="37">IF(($Q21=$GF$15),"РГР",IF(($R21=$GF$15),"РГР",IF(($S21=$GF$15),"РГР",IF(($T21=$GF$15),"РГР",""))))</f>
        <v/>
      </c>
      <c r="GS21" s="69" t="str">
        <f t="shared" ref="GS21:GS25" si="38">IF(($U21=$GF$15),"контр",IF(($V21=$GF$15),"контр",IF(($W21=$GF$15),"контр",IF(($X21=$GF$15),"контр",""))))</f>
        <v/>
      </c>
      <c r="GT21" s="69" t="str">
        <f t="shared" ref="GT21:GT25" si="39">IF(($E21=$GF$15),"іспит",IF(($F21=$GF$15),"іспит",IF(($G21=$GF$15),"іспит",IF(($H21=$GF$15),"іспит",""))))</f>
        <v/>
      </c>
      <c r="GU21" s="69" t="str">
        <f t="shared" ref="GU21:GU25" si="40">IF(($I21=$GF$15),"залік",IF(($K21=$GF$15),"залік",IF(($L21=$GF$15),"залік",IF(($M21=$GF$15),"залік",IF(($N21=$GF$15),"залік","")))))</f>
        <v/>
      </c>
      <c r="GV21" s="68" t="str">
        <f t="shared" ref="GV21:GV25" si="41">IF(SUM(GG21:GI21)&lt;&gt;0,SUM(GK21:GN21),"")</f>
        <v/>
      </c>
      <c r="GW21" s="147" t="str">
        <f t="shared" ref="GW21:GW25" si="42">IF(SUM(GX21:GZ21)&lt;&gt;0,SUM(GX21:GZ21),"")</f>
        <v/>
      </c>
      <c r="GX21" s="137"/>
      <c r="GY21" s="138"/>
      <c r="GZ21" s="138"/>
      <c r="HA21" s="138"/>
      <c r="HB21" s="68" t="str">
        <f t="shared" ref="HB21:HD23" si="43">IF(GX21&lt;&gt;0,$GW$17*GX21,"")</f>
        <v/>
      </c>
      <c r="HC21" s="68" t="str">
        <f t="shared" si="43"/>
        <v/>
      </c>
      <c r="HD21" s="68" t="str">
        <f t="shared" si="43"/>
        <v/>
      </c>
      <c r="HE21" s="92"/>
      <c r="HF21" s="149" t="str">
        <f t="shared" ref="HF21:HF25" si="44">IF(HA21&lt;&gt;0,$GW$17*HA21,"")</f>
        <v/>
      </c>
      <c r="HG21" s="69" t="str">
        <f t="shared" ref="HG21:HG25" si="45">IF(($O21=$GW$15),"КП","")</f>
        <v/>
      </c>
      <c r="HH21" s="69" t="str">
        <f t="shared" ref="HH21:HH25" si="46">IF(($P21=$GW$15),"КР","")</f>
        <v/>
      </c>
      <c r="HI21" s="69" t="str">
        <f t="shared" ref="HI21:HI25" si="47">IF(($Q21=$GW$15),"РГР",IF(($R21=$GW$15),"РГР",IF(($S21=$GW$15),"РГР",IF(($T21=$GW$15),"РГР",""))))</f>
        <v/>
      </c>
      <c r="HJ21" s="69" t="str">
        <f t="shared" ref="HJ21:HJ25" si="48">IF(($U21=$GW$15),"контр",IF(($V21=$GW$15),"контр",IF(($W21=$GW$15),"контр",IF(($X21=$GW$15),"контр",""))))</f>
        <v/>
      </c>
      <c r="HK21" s="69" t="str">
        <f t="shared" ref="HK21:HK25" si="49">IF(($E21=$GW$15),"іспит",IF(($F21=$GW$15),"іспит",IF(($G21=$GW$15),"іспит",IF(($H21=$GW$15),"іспит",""))))</f>
        <v/>
      </c>
      <c r="HL21" s="69" t="str">
        <f t="shared" ref="HL21:HL25" si="50">IF(($I21=$GW$15),"залік",IF(($K21=$GW$15),"залік",IF(($L21=$GW$15),"залік",IF(($M21=$GW$15),"залік",IF(($N21=$GW$15),"залік","")))))</f>
        <v/>
      </c>
      <c r="HM21" s="68" t="str">
        <f t="shared" ref="HM21:HM25" si="51">IF(SUM(GX21:GZ21)&lt;&gt;0,SUM(HB21:HE21),"")</f>
        <v/>
      </c>
      <c r="HN21" s="147" t="str">
        <f t="shared" ref="HN21:HN25" si="52">IF(SUM(HO21:HQ21)&lt;&gt;0,SUM(HO21:HQ21),"")</f>
        <v/>
      </c>
      <c r="HO21" s="137"/>
      <c r="HP21" s="138"/>
      <c r="HQ21" s="138"/>
      <c r="HR21" s="138"/>
      <c r="HS21" s="68" t="str">
        <f t="shared" ref="HS21:HU23" si="53">IF(HO21&lt;&gt;0,$HN$17*HO21,"")</f>
        <v/>
      </c>
      <c r="HT21" s="68" t="str">
        <f t="shared" si="53"/>
        <v/>
      </c>
      <c r="HU21" s="68" t="str">
        <f t="shared" si="53"/>
        <v/>
      </c>
      <c r="HV21" s="92"/>
      <c r="HW21" s="149" t="str">
        <f t="shared" ref="HW21:HW25" si="54">IF(HR21&lt;&gt;0,$GW$17*HR21,"")</f>
        <v/>
      </c>
      <c r="HX21" s="69" t="str">
        <f t="shared" ref="HX21:HX25" si="55">IF(($O21=$HN$15),"КП","")</f>
        <v/>
      </c>
      <c r="HY21" s="69" t="str">
        <f t="shared" ref="HY21:HY25" si="56">IF(($P21=$HN$15),"КР","")</f>
        <v/>
      </c>
      <c r="HZ21" s="69" t="str">
        <f t="shared" ref="HZ21:HZ25" si="57">IF(($Q21=$HN$15),"РГР",IF(($R21=$HN$15),"РГР",IF(($S21=$HN$15),"РГР",IF(($T21=$HN$15),"РГР",""))))</f>
        <v/>
      </c>
      <c r="IA21" s="69" t="str">
        <f t="shared" ref="IA21:IA25" si="58">IF(($U21=$HN$15),"контр",IF(($V21=$HN$15),"контр",IF(($W21=$HN$15),"контр",IF(($X21=$HN$15),"контр",""))))</f>
        <v/>
      </c>
      <c r="IB21" s="69" t="str">
        <f t="shared" ref="IB21:IB25" si="59">IF(($E21=$HN$15),"іспит",IF(($F21=$HN$15),"іспит",IF(($G21=$HN$15),"іспит",IF(($H21=$HN$15),"іспит",""))))</f>
        <v/>
      </c>
      <c r="IC21" s="69" t="str">
        <f t="shared" ref="IC21:IC25" si="60">IF(($I21=$HN$15),"залік",IF(($K21=$HN$15),"залік",IF(($L21=$HN$15),"залік",IF(($M21=$HN$15),"залік",IF(($N21=$HN$15),"залік","")))))</f>
        <v/>
      </c>
      <c r="ID21" s="68" t="str">
        <f t="shared" ref="ID21:ID25" si="61">IF(SUM(HO21:HQ21)&lt;&gt;0,SUM(HS21:HV21),"")</f>
        <v/>
      </c>
      <c r="IE21" s="215" t="s">
        <v>245</v>
      </c>
    </row>
    <row r="22" spans="1:239" s="1" customFormat="1" ht="18" customHeight="1" x14ac:dyDescent="0.35">
      <c r="A22" s="233" t="s">
        <v>175</v>
      </c>
      <c r="B22" s="131"/>
      <c r="C22" s="132" t="s">
        <v>133</v>
      </c>
      <c r="D22" s="258" t="s">
        <v>127</v>
      </c>
      <c r="E22" s="14"/>
      <c r="F22" s="14"/>
      <c r="G22" s="14" t="s">
        <v>3</v>
      </c>
      <c r="H22" s="15"/>
      <c r="I22" s="11"/>
      <c r="J22" s="11">
        <v>2</v>
      </c>
      <c r="K22" s="11"/>
      <c r="L22" s="11"/>
      <c r="M22" s="11"/>
      <c r="N22" s="11"/>
      <c r="O22" s="13"/>
      <c r="P22" s="13"/>
      <c r="Q22" s="11"/>
      <c r="R22" s="11"/>
      <c r="S22" s="11"/>
      <c r="T22" s="12"/>
      <c r="U22" s="11"/>
      <c r="V22" s="11"/>
      <c r="W22" s="11"/>
      <c r="X22" s="11"/>
      <c r="Y22" s="468">
        <v>4</v>
      </c>
      <c r="Z22" s="115"/>
      <c r="AA22" s="59">
        <f t="shared" si="0"/>
        <v>120</v>
      </c>
      <c r="AB22" s="19">
        <f t="shared" si="1"/>
        <v>54</v>
      </c>
      <c r="AC22" s="78">
        <f t="shared" si="2"/>
        <v>36</v>
      </c>
      <c r="AD22" s="78">
        <f t="shared" si="2"/>
        <v>18</v>
      </c>
      <c r="AE22" s="78">
        <f t="shared" si="2"/>
        <v>0</v>
      </c>
      <c r="AF22" s="79">
        <f t="shared" si="3"/>
        <v>66</v>
      </c>
      <c r="AG22" s="469">
        <f t="shared" si="4"/>
        <v>0.55000000000000004</v>
      </c>
      <c r="AH22" s="77">
        <f t="shared" si="5"/>
        <v>66</v>
      </c>
      <c r="AI22" s="147"/>
      <c r="AJ22" s="137"/>
      <c r="AK22" s="138"/>
      <c r="AL22" s="138"/>
      <c r="AM22" s="138"/>
      <c r="AN22" s="68" t="str">
        <f t="shared" si="6"/>
        <v/>
      </c>
      <c r="AO22" s="68" t="str">
        <f t="shared" si="6"/>
        <v/>
      </c>
      <c r="AP22" s="68" t="str">
        <f t="shared" si="6"/>
        <v/>
      </c>
      <c r="AQ22" s="92"/>
      <c r="AR22" s="149"/>
      <c r="AS22" s="69"/>
      <c r="AT22" s="69"/>
      <c r="AU22" s="69"/>
      <c r="AV22" s="69"/>
      <c r="AW22" s="69"/>
      <c r="AX22" s="69"/>
      <c r="AY22" s="68"/>
      <c r="AZ22" s="147">
        <v>3</v>
      </c>
      <c r="BA22" s="137">
        <v>2</v>
      </c>
      <c r="BB22" s="138">
        <v>1</v>
      </c>
      <c r="BC22" s="138"/>
      <c r="BD22" s="138"/>
      <c r="BE22" s="68">
        <f t="shared" si="7"/>
        <v>36</v>
      </c>
      <c r="BF22" s="68">
        <f t="shared" si="7"/>
        <v>18</v>
      </c>
      <c r="BG22" s="68" t="str">
        <f t="shared" si="7"/>
        <v/>
      </c>
      <c r="BH22" s="92"/>
      <c r="BI22" s="149"/>
      <c r="BJ22" s="69"/>
      <c r="BK22" s="69"/>
      <c r="BL22" s="69"/>
      <c r="BM22" s="69"/>
      <c r="BN22" s="69"/>
      <c r="BO22" s="69"/>
      <c r="BP22" s="68"/>
      <c r="BQ22" s="147" t="str">
        <f t="shared" ref="BQ22:BQ67" si="62">IF(SUM(BR22:BU22)&lt;&gt;0,SUM(BR22:BU22),"")</f>
        <v/>
      </c>
      <c r="BR22" s="137"/>
      <c r="BS22" s="138"/>
      <c r="BT22" s="138"/>
      <c r="BU22" s="138"/>
      <c r="BV22" s="68" t="str">
        <f t="shared" si="8"/>
        <v/>
      </c>
      <c r="BW22" s="68" t="str">
        <f t="shared" si="8"/>
        <v/>
      </c>
      <c r="BX22" s="68" t="str">
        <f t="shared" si="8"/>
        <v/>
      </c>
      <c r="BY22" s="92"/>
      <c r="BZ22" s="149"/>
      <c r="CA22" s="69"/>
      <c r="CB22" s="69"/>
      <c r="CC22" s="69"/>
      <c r="CD22" s="69"/>
      <c r="CE22" s="69"/>
      <c r="CF22" s="69"/>
      <c r="CG22" s="68"/>
      <c r="CH22" s="147" t="str">
        <f t="shared" ref="CH22:CH67" si="63">IF(SUM(CI22:CL22)&lt;&gt;0,SUM(CI22:CL22),"")</f>
        <v/>
      </c>
      <c r="CI22" s="137"/>
      <c r="CJ22" s="138"/>
      <c r="CK22" s="138"/>
      <c r="CL22" s="138"/>
      <c r="CM22" s="68" t="str">
        <f t="shared" si="9"/>
        <v/>
      </c>
      <c r="CN22" s="68" t="str">
        <f t="shared" si="9"/>
        <v/>
      </c>
      <c r="CO22" s="68" t="str">
        <f t="shared" si="9"/>
        <v/>
      </c>
      <c r="CP22" s="92"/>
      <c r="CQ22" s="149"/>
      <c r="CR22" s="69"/>
      <c r="CS22" s="69"/>
      <c r="CT22" s="69"/>
      <c r="CU22" s="69"/>
      <c r="CV22" s="69"/>
      <c r="CW22" s="69"/>
      <c r="CX22" s="68"/>
      <c r="CY22" s="147" t="str">
        <f t="shared" ref="CY22:CY67" si="64">IF(SUM(CZ22:DC22)&lt;&gt;0,SUM(CZ22:DC22),"")</f>
        <v/>
      </c>
      <c r="CZ22" s="137"/>
      <c r="DA22" s="138"/>
      <c r="DB22" s="138"/>
      <c r="DC22" s="138"/>
      <c r="DD22" s="68" t="str">
        <f t="shared" si="10"/>
        <v/>
      </c>
      <c r="DE22" s="68" t="str">
        <f t="shared" si="11"/>
        <v/>
      </c>
      <c r="DF22" s="68" t="str">
        <f t="shared" si="12"/>
        <v/>
      </c>
      <c r="DG22" s="92"/>
      <c r="DH22" s="149"/>
      <c r="DI22" s="69"/>
      <c r="DJ22" s="69"/>
      <c r="DK22" s="69"/>
      <c r="DL22" s="69"/>
      <c r="DM22" s="69"/>
      <c r="DN22" s="69"/>
      <c r="DO22" s="68"/>
      <c r="DP22" s="147" t="str">
        <f t="shared" ref="DP22:DP67" si="65">IF(SUM(DQ22:DT22)&lt;&gt;0,SUM(DQ22:DT22),"")</f>
        <v/>
      </c>
      <c r="DQ22" s="137"/>
      <c r="DR22" s="138"/>
      <c r="DS22" s="138"/>
      <c r="DT22" s="138"/>
      <c r="DU22" s="68"/>
      <c r="DV22" s="68"/>
      <c r="DW22" s="68"/>
      <c r="DX22" s="92"/>
      <c r="DY22" s="149"/>
      <c r="DZ22" s="69"/>
      <c r="EA22" s="69"/>
      <c r="EB22" s="69"/>
      <c r="EC22" s="69"/>
      <c r="ED22" s="69"/>
      <c r="EE22" s="69"/>
      <c r="EF22" s="68"/>
      <c r="EG22" s="147" t="str">
        <f t="shared" ref="EG22:EG67" si="66">IF(SUM(EH22:EK22)&lt;&gt;0,SUM(EH22:EK22),"")</f>
        <v/>
      </c>
      <c r="EH22" s="137"/>
      <c r="EI22" s="138"/>
      <c r="EJ22" s="138"/>
      <c r="EK22" s="138"/>
      <c r="EL22" s="68"/>
      <c r="EM22" s="68"/>
      <c r="EN22" s="68"/>
      <c r="EO22" s="92"/>
      <c r="EP22" s="149"/>
      <c r="EQ22" s="69"/>
      <c r="ER22" s="69"/>
      <c r="ES22" s="69"/>
      <c r="ET22" s="69"/>
      <c r="EU22" s="69"/>
      <c r="EV22" s="69"/>
      <c r="EW22" s="68"/>
      <c r="EX22" s="147" t="str">
        <f t="shared" ref="EX22:EX67" si="67">IF(SUM(EY22:FB22)&lt;&gt;0,SUM(EY22:FB22),"")</f>
        <v/>
      </c>
      <c r="EY22" s="137"/>
      <c r="EZ22" s="138"/>
      <c r="FA22" s="138"/>
      <c r="FB22" s="138"/>
      <c r="FC22" s="68" t="str">
        <f t="shared" si="13"/>
        <v/>
      </c>
      <c r="FD22" s="68" t="str">
        <f t="shared" si="13"/>
        <v/>
      </c>
      <c r="FE22" s="68" t="str">
        <f t="shared" si="13"/>
        <v/>
      </c>
      <c r="FF22" s="92"/>
      <c r="FG22" s="149" t="str">
        <f t="shared" si="14"/>
        <v/>
      </c>
      <c r="FH22" s="69" t="str">
        <f t="shared" si="15"/>
        <v/>
      </c>
      <c r="FI22" s="69" t="str">
        <f t="shared" si="16"/>
        <v/>
      </c>
      <c r="FJ22" s="69" t="str">
        <f t="shared" si="17"/>
        <v/>
      </c>
      <c r="FK22" s="69" t="str">
        <f t="shared" si="18"/>
        <v/>
      </c>
      <c r="FL22" s="69" t="str">
        <f t="shared" si="19"/>
        <v/>
      </c>
      <c r="FM22" s="69" t="str">
        <f t="shared" si="20"/>
        <v/>
      </c>
      <c r="FN22" s="68" t="str">
        <f t="shared" si="21"/>
        <v/>
      </c>
      <c r="FO22" s="147" t="str">
        <f t="shared" si="22"/>
        <v/>
      </c>
      <c r="FP22" s="137"/>
      <c r="FQ22" s="138"/>
      <c r="FR22" s="138"/>
      <c r="FS22" s="138"/>
      <c r="FT22" s="68" t="str">
        <f t="shared" si="23"/>
        <v/>
      </c>
      <c r="FU22" s="68" t="str">
        <f t="shared" si="23"/>
        <v/>
      </c>
      <c r="FV22" s="68" t="str">
        <f t="shared" si="23"/>
        <v/>
      </c>
      <c r="FW22" s="92"/>
      <c r="FX22" s="149" t="str">
        <f t="shared" si="24"/>
        <v/>
      </c>
      <c r="FY22" s="69" t="str">
        <f t="shared" si="25"/>
        <v/>
      </c>
      <c r="FZ22" s="69" t="str">
        <f t="shared" si="26"/>
        <v/>
      </c>
      <c r="GA22" s="69" t="str">
        <f t="shared" si="27"/>
        <v/>
      </c>
      <c r="GB22" s="69" t="str">
        <f t="shared" si="28"/>
        <v/>
      </c>
      <c r="GC22" s="69" t="str">
        <f t="shared" si="29"/>
        <v/>
      </c>
      <c r="GD22" s="69" t="str">
        <f t="shared" si="30"/>
        <v/>
      </c>
      <c r="GE22" s="68" t="str">
        <f t="shared" si="31"/>
        <v/>
      </c>
      <c r="GF22" s="147" t="str">
        <f t="shared" si="32"/>
        <v/>
      </c>
      <c r="GG22" s="137"/>
      <c r="GH22" s="138"/>
      <c r="GI22" s="138"/>
      <c r="GJ22" s="138"/>
      <c r="GK22" s="68" t="str">
        <f t="shared" si="33"/>
        <v/>
      </c>
      <c r="GL22" s="68" t="str">
        <f t="shared" si="33"/>
        <v/>
      </c>
      <c r="GM22" s="68" t="str">
        <f t="shared" si="33"/>
        <v/>
      </c>
      <c r="GN22" s="92"/>
      <c r="GO22" s="149" t="str">
        <f t="shared" si="34"/>
        <v/>
      </c>
      <c r="GP22" s="69" t="str">
        <f t="shared" si="35"/>
        <v/>
      </c>
      <c r="GQ22" s="69" t="str">
        <f t="shared" si="36"/>
        <v/>
      </c>
      <c r="GR22" s="69" t="str">
        <f t="shared" si="37"/>
        <v/>
      </c>
      <c r="GS22" s="69" t="str">
        <f t="shared" si="38"/>
        <v/>
      </c>
      <c r="GT22" s="69" t="str">
        <f t="shared" si="39"/>
        <v/>
      </c>
      <c r="GU22" s="69" t="str">
        <f t="shared" si="40"/>
        <v/>
      </c>
      <c r="GV22" s="68" t="str">
        <f t="shared" si="41"/>
        <v/>
      </c>
      <c r="GW22" s="147" t="str">
        <f t="shared" si="42"/>
        <v/>
      </c>
      <c r="GX22" s="137"/>
      <c r="GY22" s="138"/>
      <c r="GZ22" s="138"/>
      <c r="HA22" s="138"/>
      <c r="HB22" s="68" t="str">
        <f t="shared" si="43"/>
        <v/>
      </c>
      <c r="HC22" s="68" t="str">
        <f t="shared" si="43"/>
        <v/>
      </c>
      <c r="HD22" s="68" t="str">
        <f t="shared" si="43"/>
        <v/>
      </c>
      <c r="HE22" s="92"/>
      <c r="HF22" s="149" t="str">
        <f t="shared" si="44"/>
        <v/>
      </c>
      <c r="HG22" s="69" t="str">
        <f t="shared" si="45"/>
        <v/>
      </c>
      <c r="HH22" s="69" t="str">
        <f t="shared" si="46"/>
        <v/>
      </c>
      <c r="HI22" s="69" t="str">
        <f t="shared" si="47"/>
        <v/>
      </c>
      <c r="HJ22" s="69" t="str">
        <f t="shared" si="48"/>
        <v/>
      </c>
      <c r="HK22" s="69" t="str">
        <f t="shared" si="49"/>
        <v/>
      </c>
      <c r="HL22" s="69" t="str">
        <f t="shared" si="50"/>
        <v/>
      </c>
      <c r="HM22" s="68" t="str">
        <f t="shared" si="51"/>
        <v/>
      </c>
      <c r="HN22" s="147" t="str">
        <f t="shared" si="52"/>
        <v/>
      </c>
      <c r="HO22" s="137"/>
      <c r="HP22" s="138"/>
      <c r="HQ22" s="138"/>
      <c r="HR22" s="138"/>
      <c r="HS22" s="68" t="str">
        <f t="shared" si="53"/>
        <v/>
      </c>
      <c r="HT22" s="68" t="str">
        <f t="shared" si="53"/>
        <v/>
      </c>
      <c r="HU22" s="68" t="str">
        <f t="shared" si="53"/>
        <v/>
      </c>
      <c r="HV22" s="92"/>
      <c r="HW22" s="149" t="str">
        <f t="shared" si="54"/>
        <v/>
      </c>
      <c r="HX22" s="69" t="str">
        <f t="shared" si="55"/>
        <v/>
      </c>
      <c r="HY22" s="69" t="str">
        <f t="shared" si="56"/>
        <v/>
      </c>
      <c r="HZ22" s="69" t="str">
        <f t="shared" si="57"/>
        <v/>
      </c>
      <c r="IA22" s="69" t="str">
        <f t="shared" si="58"/>
        <v/>
      </c>
      <c r="IB22" s="69" t="str">
        <f t="shared" si="59"/>
        <v/>
      </c>
      <c r="IC22" s="69" t="str">
        <f t="shared" si="60"/>
        <v/>
      </c>
      <c r="ID22" s="68" t="str">
        <f t="shared" si="61"/>
        <v/>
      </c>
      <c r="IE22" s="215" t="s">
        <v>246</v>
      </c>
    </row>
    <row r="23" spans="1:239" s="1" customFormat="1" ht="18" customHeight="1" x14ac:dyDescent="0.35">
      <c r="A23" s="233" t="s">
        <v>176</v>
      </c>
      <c r="B23" s="131"/>
      <c r="C23" s="132" t="s">
        <v>134</v>
      </c>
      <c r="D23" s="258" t="s">
        <v>129</v>
      </c>
      <c r="E23" s="14">
        <v>2</v>
      </c>
      <c r="F23" s="14"/>
      <c r="G23" s="14"/>
      <c r="H23" s="15"/>
      <c r="I23" s="11"/>
      <c r="J23" s="11"/>
      <c r="K23" s="11"/>
      <c r="L23" s="11"/>
      <c r="M23" s="11"/>
      <c r="N23" s="11"/>
      <c r="O23" s="13"/>
      <c r="P23" s="13"/>
      <c r="Q23" s="11"/>
      <c r="R23" s="11"/>
      <c r="S23" s="11"/>
      <c r="T23" s="12"/>
      <c r="U23" s="11"/>
      <c r="V23" s="11"/>
      <c r="W23" s="11"/>
      <c r="X23" s="11"/>
      <c r="Y23" s="468">
        <v>4</v>
      </c>
      <c r="Z23" s="115"/>
      <c r="AA23" s="59">
        <f t="shared" si="0"/>
        <v>120</v>
      </c>
      <c r="AB23" s="19">
        <f t="shared" si="1"/>
        <v>54</v>
      </c>
      <c r="AC23" s="78">
        <f t="shared" si="2"/>
        <v>36</v>
      </c>
      <c r="AD23" s="78">
        <f t="shared" si="2"/>
        <v>18</v>
      </c>
      <c r="AE23" s="78">
        <f t="shared" si="2"/>
        <v>0</v>
      </c>
      <c r="AF23" s="79">
        <f t="shared" si="3"/>
        <v>66</v>
      </c>
      <c r="AG23" s="469">
        <f t="shared" si="4"/>
        <v>0.55000000000000004</v>
      </c>
      <c r="AH23" s="77">
        <f t="shared" si="5"/>
        <v>66</v>
      </c>
      <c r="AI23" s="147"/>
      <c r="AJ23" s="137"/>
      <c r="AK23" s="138"/>
      <c r="AL23" s="138"/>
      <c r="AM23" s="138"/>
      <c r="AN23" s="68" t="str">
        <f t="shared" si="6"/>
        <v/>
      </c>
      <c r="AO23" s="68" t="str">
        <f t="shared" si="6"/>
        <v/>
      </c>
      <c r="AP23" s="68" t="str">
        <f t="shared" si="6"/>
        <v/>
      </c>
      <c r="AQ23" s="92"/>
      <c r="AR23" s="149"/>
      <c r="AS23" s="69"/>
      <c r="AT23" s="69"/>
      <c r="AU23" s="69"/>
      <c r="AV23" s="69"/>
      <c r="AW23" s="69"/>
      <c r="AX23" s="69"/>
      <c r="AY23" s="68"/>
      <c r="AZ23" s="147">
        <v>3</v>
      </c>
      <c r="BA23" s="137">
        <v>2</v>
      </c>
      <c r="BB23" s="138">
        <v>1</v>
      </c>
      <c r="BC23" s="138"/>
      <c r="BD23" s="138"/>
      <c r="BE23" s="68">
        <f t="shared" si="7"/>
        <v>36</v>
      </c>
      <c r="BF23" s="68">
        <f t="shared" si="7"/>
        <v>18</v>
      </c>
      <c r="BG23" s="68" t="str">
        <f t="shared" si="7"/>
        <v/>
      </c>
      <c r="BH23" s="92"/>
      <c r="BI23" s="149"/>
      <c r="BJ23" s="69"/>
      <c r="BK23" s="69"/>
      <c r="BL23" s="69"/>
      <c r="BM23" s="69"/>
      <c r="BN23" s="69"/>
      <c r="BO23" s="69"/>
      <c r="BP23" s="68"/>
      <c r="BQ23" s="147" t="str">
        <f t="shared" si="62"/>
        <v/>
      </c>
      <c r="BR23" s="137"/>
      <c r="BS23" s="138"/>
      <c r="BT23" s="138"/>
      <c r="BU23" s="138"/>
      <c r="BV23" s="68" t="str">
        <f t="shared" si="8"/>
        <v/>
      </c>
      <c r="BW23" s="68" t="str">
        <f t="shared" si="8"/>
        <v/>
      </c>
      <c r="BX23" s="68" t="str">
        <f t="shared" si="8"/>
        <v/>
      </c>
      <c r="BY23" s="92"/>
      <c r="BZ23" s="149"/>
      <c r="CA23" s="69"/>
      <c r="CB23" s="69"/>
      <c r="CC23" s="69"/>
      <c r="CD23" s="69"/>
      <c r="CE23" s="69"/>
      <c r="CF23" s="69"/>
      <c r="CG23" s="68"/>
      <c r="CH23" s="147" t="str">
        <f t="shared" si="63"/>
        <v/>
      </c>
      <c r="CI23" s="137"/>
      <c r="CJ23" s="138"/>
      <c r="CK23" s="138"/>
      <c r="CL23" s="138"/>
      <c r="CM23" s="68" t="str">
        <f t="shared" si="9"/>
        <v/>
      </c>
      <c r="CN23" s="68" t="str">
        <f t="shared" si="9"/>
        <v/>
      </c>
      <c r="CO23" s="68" t="str">
        <f t="shared" si="9"/>
        <v/>
      </c>
      <c r="CP23" s="92"/>
      <c r="CQ23" s="149"/>
      <c r="CR23" s="69"/>
      <c r="CS23" s="69"/>
      <c r="CT23" s="69"/>
      <c r="CU23" s="69"/>
      <c r="CV23" s="69"/>
      <c r="CW23" s="69"/>
      <c r="CX23" s="68"/>
      <c r="CY23" s="147" t="str">
        <f t="shared" si="64"/>
        <v/>
      </c>
      <c r="CZ23" s="137"/>
      <c r="DA23" s="138"/>
      <c r="DB23" s="138"/>
      <c r="DC23" s="138"/>
      <c r="DD23" s="68" t="str">
        <f t="shared" si="10"/>
        <v/>
      </c>
      <c r="DE23" s="68" t="str">
        <f t="shared" si="11"/>
        <v/>
      </c>
      <c r="DF23" s="68" t="str">
        <f t="shared" si="12"/>
        <v/>
      </c>
      <c r="DG23" s="92"/>
      <c r="DH23" s="149"/>
      <c r="DI23" s="69"/>
      <c r="DJ23" s="69"/>
      <c r="DK23" s="69"/>
      <c r="DL23" s="69"/>
      <c r="DM23" s="69"/>
      <c r="DN23" s="69"/>
      <c r="DO23" s="68"/>
      <c r="DP23" s="147" t="str">
        <f t="shared" si="65"/>
        <v/>
      </c>
      <c r="DQ23" s="137"/>
      <c r="DR23" s="138"/>
      <c r="DS23" s="138"/>
      <c r="DT23" s="138"/>
      <c r="DU23" s="68"/>
      <c r="DV23" s="68"/>
      <c r="DW23" s="68"/>
      <c r="DX23" s="92"/>
      <c r="DY23" s="149"/>
      <c r="DZ23" s="69"/>
      <c r="EA23" s="69"/>
      <c r="EB23" s="69"/>
      <c r="EC23" s="69"/>
      <c r="ED23" s="69"/>
      <c r="EE23" s="69"/>
      <c r="EF23" s="68"/>
      <c r="EG23" s="147" t="str">
        <f t="shared" si="66"/>
        <v/>
      </c>
      <c r="EH23" s="137"/>
      <c r="EI23" s="138"/>
      <c r="EJ23" s="138"/>
      <c r="EK23" s="138"/>
      <c r="EL23" s="68"/>
      <c r="EM23" s="68"/>
      <c r="EN23" s="68"/>
      <c r="EO23" s="92"/>
      <c r="EP23" s="149"/>
      <c r="EQ23" s="69"/>
      <c r="ER23" s="69"/>
      <c r="ES23" s="69"/>
      <c r="ET23" s="69"/>
      <c r="EU23" s="69"/>
      <c r="EV23" s="69"/>
      <c r="EW23" s="68"/>
      <c r="EX23" s="147" t="str">
        <f t="shared" si="67"/>
        <v/>
      </c>
      <c r="EY23" s="137"/>
      <c r="EZ23" s="138"/>
      <c r="FA23" s="138"/>
      <c r="FB23" s="138"/>
      <c r="FC23" s="68" t="str">
        <f t="shared" si="13"/>
        <v/>
      </c>
      <c r="FD23" s="68" t="str">
        <f t="shared" si="13"/>
        <v/>
      </c>
      <c r="FE23" s="68" t="str">
        <f t="shared" si="13"/>
        <v/>
      </c>
      <c r="FF23" s="92"/>
      <c r="FG23" s="149" t="str">
        <f t="shared" si="14"/>
        <v/>
      </c>
      <c r="FH23" s="69" t="str">
        <f t="shared" si="15"/>
        <v/>
      </c>
      <c r="FI23" s="69" t="str">
        <f t="shared" si="16"/>
        <v/>
      </c>
      <c r="FJ23" s="69" t="str">
        <f t="shared" si="17"/>
        <v/>
      </c>
      <c r="FK23" s="69" t="str">
        <f t="shared" si="18"/>
        <v/>
      </c>
      <c r="FL23" s="69" t="str">
        <f t="shared" si="19"/>
        <v/>
      </c>
      <c r="FM23" s="69" t="str">
        <f t="shared" si="20"/>
        <v/>
      </c>
      <c r="FN23" s="68" t="str">
        <f t="shared" si="21"/>
        <v/>
      </c>
      <c r="FO23" s="147" t="str">
        <f t="shared" si="22"/>
        <v/>
      </c>
      <c r="FP23" s="137"/>
      <c r="FQ23" s="138"/>
      <c r="FR23" s="138"/>
      <c r="FS23" s="138"/>
      <c r="FT23" s="68" t="str">
        <f t="shared" si="23"/>
        <v/>
      </c>
      <c r="FU23" s="68" t="str">
        <f t="shared" si="23"/>
        <v/>
      </c>
      <c r="FV23" s="68" t="str">
        <f t="shared" si="23"/>
        <v/>
      </c>
      <c r="FW23" s="92"/>
      <c r="FX23" s="149" t="str">
        <f t="shared" si="24"/>
        <v/>
      </c>
      <c r="FY23" s="69" t="str">
        <f t="shared" si="25"/>
        <v/>
      </c>
      <c r="FZ23" s="69" t="str">
        <f t="shared" si="26"/>
        <v/>
      </c>
      <c r="GA23" s="69" t="str">
        <f t="shared" si="27"/>
        <v/>
      </c>
      <c r="GB23" s="69" t="str">
        <f t="shared" si="28"/>
        <v/>
      </c>
      <c r="GC23" s="69" t="str">
        <f t="shared" si="29"/>
        <v/>
      </c>
      <c r="GD23" s="69" t="str">
        <f t="shared" si="30"/>
        <v/>
      </c>
      <c r="GE23" s="68" t="str">
        <f t="shared" si="31"/>
        <v/>
      </c>
      <c r="GF23" s="147" t="str">
        <f t="shared" si="32"/>
        <v/>
      </c>
      <c r="GG23" s="137"/>
      <c r="GH23" s="138"/>
      <c r="GI23" s="138"/>
      <c r="GJ23" s="138"/>
      <c r="GK23" s="68" t="str">
        <f t="shared" si="33"/>
        <v/>
      </c>
      <c r="GL23" s="68" t="str">
        <f t="shared" si="33"/>
        <v/>
      </c>
      <c r="GM23" s="68" t="str">
        <f t="shared" si="33"/>
        <v/>
      </c>
      <c r="GN23" s="92"/>
      <c r="GO23" s="149" t="str">
        <f t="shared" si="34"/>
        <v/>
      </c>
      <c r="GP23" s="69" t="str">
        <f t="shared" si="35"/>
        <v/>
      </c>
      <c r="GQ23" s="69" t="str">
        <f t="shared" si="36"/>
        <v/>
      </c>
      <c r="GR23" s="69" t="str">
        <f t="shared" si="37"/>
        <v/>
      </c>
      <c r="GS23" s="69" t="str">
        <f t="shared" si="38"/>
        <v/>
      </c>
      <c r="GT23" s="69" t="str">
        <f t="shared" si="39"/>
        <v/>
      </c>
      <c r="GU23" s="69" t="str">
        <f t="shared" si="40"/>
        <v/>
      </c>
      <c r="GV23" s="68" t="str">
        <f t="shared" si="41"/>
        <v/>
      </c>
      <c r="GW23" s="147" t="str">
        <f t="shared" si="42"/>
        <v/>
      </c>
      <c r="GX23" s="137"/>
      <c r="GY23" s="138"/>
      <c r="GZ23" s="138"/>
      <c r="HA23" s="138"/>
      <c r="HB23" s="68" t="str">
        <f t="shared" si="43"/>
        <v/>
      </c>
      <c r="HC23" s="68" t="str">
        <f t="shared" si="43"/>
        <v/>
      </c>
      <c r="HD23" s="68" t="str">
        <f t="shared" si="43"/>
        <v/>
      </c>
      <c r="HE23" s="92"/>
      <c r="HF23" s="149" t="str">
        <f t="shared" si="44"/>
        <v/>
      </c>
      <c r="HG23" s="69" t="str">
        <f t="shared" si="45"/>
        <v/>
      </c>
      <c r="HH23" s="69" t="str">
        <f t="shared" si="46"/>
        <v/>
      </c>
      <c r="HI23" s="69" t="str">
        <f t="shared" si="47"/>
        <v/>
      </c>
      <c r="HJ23" s="69" t="str">
        <f t="shared" si="48"/>
        <v/>
      </c>
      <c r="HK23" s="69" t="str">
        <f t="shared" si="49"/>
        <v/>
      </c>
      <c r="HL23" s="69" t="str">
        <f t="shared" si="50"/>
        <v/>
      </c>
      <c r="HM23" s="68" t="str">
        <f t="shared" si="51"/>
        <v/>
      </c>
      <c r="HN23" s="147" t="str">
        <f t="shared" si="52"/>
        <v/>
      </c>
      <c r="HO23" s="137"/>
      <c r="HP23" s="138"/>
      <c r="HQ23" s="138"/>
      <c r="HR23" s="138"/>
      <c r="HS23" s="68" t="str">
        <f t="shared" si="53"/>
        <v/>
      </c>
      <c r="HT23" s="68" t="str">
        <f t="shared" si="53"/>
        <v/>
      </c>
      <c r="HU23" s="68" t="str">
        <f t="shared" si="53"/>
        <v/>
      </c>
      <c r="HV23" s="92"/>
      <c r="HW23" s="149" t="str">
        <f t="shared" si="54"/>
        <v/>
      </c>
      <c r="HX23" s="69" t="str">
        <f t="shared" si="55"/>
        <v/>
      </c>
      <c r="HY23" s="69" t="str">
        <f t="shared" si="56"/>
        <v/>
      </c>
      <c r="HZ23" s="69" t="str">
        <f t="shared" si="57"/>
        <v/>
      </c>
      <c r="IA23" s="69" t="str">
        <f t="shared" si="58"/>
        <v/>
      </c>
      <c r="IB23" s="69" t="str">
        <f t="shared" si="59"/>
        <v/>
      </c>
      <c r="IC23" s="69" t="str">
        <f t="shared" si="60"/>
        <v/>
      </c>
      <c r="ID23" s="68" t="str">
        <f t="shared" si="61"/>
        <v/>
      </c>
      <c r="IE23" s="215" t="s">
        <v>247</v>
      </c>
    </row>
    <row r="24" spans="1:239" s="1" customFormat="1" ht="18" customHeight="1" x14ac:dyDescent="0.35">
      <c r="A24" s="232" t="s">
        <v>255</v>
      </c>
      <c r="B24" s="131"/>
      <c r="C24" s="132" t="s">
        <v>166</v>
      </c>
      <c r="D24" s="258"/>
      <c r="E24" s="11"/>
      <c r="F24" s="11"/>
      <c r="G24" s="11"/>
      <c r="H24" s="12"/>
      <c r="I24" s="11"/>
      <c r="J24" s="11">
        <v>2</v>
      </c>
      <c r="K24" s="11"/>
      <c r="L24" s="11">
        <v>4</v>
      </c>
      <c r="M24" s="11"/>
      <c r="N24" s="11"/>
      <c r="O24" s="13"/>
      <c r="P24" s="13"/>
      <c r="Q24" s="11"/>
      <c r="R24" s="11"/>
      <c r="S24" s="11"/>
      <c r="T24" s="12"/>
      <c r="U24" s="11"/>
      <c r="V24" s="11"/>
      <c r="W24" s="11"/>
      <c r="X24" s="11"/>
      <c r="Y24" s="468">
        <v>8</v>
      </c>
      <c r="Z24" s="115"/>
      <c r="AA24" s="59">
        <f t="shared" si="0"/>
        <v>240</v>
      </c>
      <c r="AB24" s="19">
        <f t="shared" si="1"/>
        <v>136</v>
      </c>
      <c r="AC24" s="78">
        <f t="shared" si="2"/>
        <v>0</v>
      </c>
      <c r="AD24" s="78">
        <f t="shared" si="2"/>
        <v>136</v>
      </c>
      <c r="AE24" s="78">
        <f t="shared" si="2"/>
        <v>0</v>
      </c>
      <c r="AF24" s="79">
        <f t="shared" si="3"/>
        <v>104</v>
      </c>
      <c r="AG24" s="469">
        <f t="shared" si="4"/>
        <v>0.43333333333333335</v>
      </c>
      <c r="AH24" s="77">
        <f t="shared" si="5"/>
        <v>104</v>
      </c>
      <c r="AI24" s="147">
        <f t="shared" ref="AI24:AI25" si="68">IF(SUM(AJ24:AL24)&lt;&gt;0,SUM(AJ24:AL24),"")</f>
        <v>2</v>
      </c>
      <c r="AJ24" s="137"/>
      <c r="AK24" s="138">
        <v>2</v>
      </c>
      <c r="AL24" s="138"/>
      <c r="AM24" s="138"/>
      <c r="AN24" s="68" t="str">
        <f t="shared" si="6"/>
        <v/>
      </c>
      <c r="AO24" s="68">
        <f t="shared" si="6"/>
        <v>32</v>
      </c>
      <c r="AP24" s="68" t="str">
        <f t="shared" si="6"/>
        <v/>
      </c>
      <c r="AQ24" s="92"/>
      <c r="AR24" s="149"/>
      <c r="AS24" s="69"/>
      <c r="AT24" s="69"/>
      <c r="AU24" s="69"/>
      <c r="AV24" s="69"/>
      <c r="AW24" s="69"/>
      <c r="AX24" s="69"/>
      <c r="AY24" s="68"/>
      <c r="AZ24" s="147">
        <f t="shared" ref="AZ24:AZ67" si="69">IF(SUM(BA24:BD24)&lt;&gt;0,SUM(BA24:BD24),"")</f>
        <v>2</v>
      </c>
      <c r="BA24" s="137"/>
      <c r="BB24" s="138">
        <v>2</v>
      </c>
      <c r="BC24" s="138"/>
      <c r="BD24" s="138"/>
      <c r="BE24" s="68" t="str">
        <f t="shared" si="7"/>
        <v/>
      </c>
      <c r="BF24" s="68">
        <f t="shared" si="7"/>
        <v>36</v>
      </c>
      <c r="BG24" s="68" t="str">
        <f t="shared" si="7"/>
        <v/>
      </c>
      <c r="BH24" s="92"/>
      <c r="BI24" s="149"/>
      <c r="BJ24" s="69"/>
      <c r="BK24" s="69"/>
      <c r="BL24" s="69"/>
      <c r="BM24" s="69"/>
      <c r="BN24" s="69"/>
      <c r="BO24" s="69"/>
      <c r="BP24" s="68"/>
      <c r="BQ24" s="147">
        <f t="shared" si="62"/>
        <v>2</v>
      </c>
      <c r="BR24" s="137"/>
      <c r="BS24" s="138">
        <v>2</v>
      </c>
      <c r="BT24" s="138"/>
      <c r="BU24" s="138"/>
      <c r="BV24" s="68" t="str">
        <f t="shared" si="8"/>
        <v/>
      </c>
      <c r="BW24" s="68">
        <f t="shared" si="8"/>
        <v>32</v>
      </c>
      <c r="BX24" s="68" t="str">
        <f t="shared" si="8"/>
        <v/>
      </c>
      <c r="BY24" s="92"/>
      <c r="BZ24" s="149"/>
      <c r="CA24" s="69"/>
      <c r="CB24" s="69"/>
      <c r="CC24" s="69"/>
      <c r="CD24" s="69"/>
      <c r="CE24" s="69"/>
      <c r="CF24" s="69"/>
      <c r="CG24" s="68"/>
      <c r="CH24" s="147">
        <f t="shared" si="63"/>
        <v>2</v>
      </c>
      <c r="CI24" s="137"/>
      <c r="CJ24" s="138">
        <v>2</v>
      </c>
      <c r="CK24" s="138"/>
      <c r="CL24" s="138"/>
      <c r="CM24" s="68" t="str">
        <f t="shared" si="9"/>
        <v/>
      </c>
      <c r="CN24" s="68">
        <f t="shared" si="9"/>
        <v>36</v>
      </c>
      <c r="CO24" s="68" t="str">
        <f t="shared" si="9"/>
        <v/>
      </c>
      <c r="CP24" s="92"/>
      <c r="CQ24" s="149"/>
      <c r="CR24" s="69"/>
      <c r="CS24" s="69"/>
      <c r="CT24" s="69"/>
      <c r="CU24" s="69"/>
      <c r="CV24" s="69"/>
      <c r="CW24" s="69"/>
      <c r="CX24" s="68"/>
      <c r="CY24" s="147" t="str">
        <f t="shared" si="64"/>
        <v/>
      </c>
      <c r="CZ24" s="137"/>
      <c r="DA24" s="138"/>
      <c r="DB24" s="138"/>
      <c r="DC24" s="138"/>
      <c r="DD24" s="68" t="str">
        <f t="shared" si="10"/>
        <v/>
      </c>
      <c r="DE24" s="68" t="str">
        <f t="shared" si="11"/>
        <v/>
      </c>
      <c r="DF24" s="68" t="str">
        <f t="shared" si="12"/>
        <v/>
      </c>
      <c r="DG24" s="92"/>
      <c r="DH24" s="149"/>
      <c r="DI24" s="69"/>
      <c r="DJ24" s="69"/>
      <c r="DK24" s="69"/>
      <c r="DL24" s="69"/>
      <c r="DM24" s="69"/>
      <c r="DN24" s="69"/>
      <c r="DO24" s="68"/>
      <c r="DP24" s="147" t="str">
        <f t="shared" si="65"/>
        <v/>
      </c>
      <c r="DQ24" s="137"/>
      <c r="DR24" s="138"/>
      <c r="DS24" s="138"/>
      <c r="DT24" s="138"/>
      <c r="DU24" s="68"/>
      <c r="DV24" s="68"/>
      <c r="DW24" s="68"/>
      <c r="DX24" s="92"/>
      <c r="DY24" s="149"/>
      <c r="DZ24" s="69"/>
      <c r="EA24" s="69"/>
      <c r="EB24" s="69"/>
      <c r="EC24" s="69"/>
      <c r="ED24" s="69"/>
      <c r="EE24" s="69"/>
      <c r="EF24" s="68"/>
      <c r="EG24" s="147" t="str">
        <f t="shared" si="66"/>
        <v/>
      </c>
      <c r="EH24" s="137"/>
      <c r="EI24" s="138"/>
      <c r="EJ24" s="138"/>
      <c r="EK24" s="138"/>
      <c r="EL24" s="68"/>
      <c r="EM24" s="68"/>
      <c r="EN24" s="68"/>
      <c r="EO24" s="92"/>
      <c r="EP24" s="149"/>
      <c r="EQ24" s="69"/>
      <c r="ER24" s="69"/>
      <c r="ES24" s="69"/>
      <c r="ET24" s="69"/>
      <c r="EU24" s="69"/>
      <c r="EV24" s="69"/>
      <c r="EW24" s="68"/>
      <c r="EX24" s="147" t="str">
        <f t="shared" si="67"/>
        <v/>
      </c>
      <c r="EY24" s="137"/>
      <c r="EZ24" s="138"/>
      <c r="FA24" s="138"/>
      <c r="FB24" s="138"/>
      <c r="FC24" s="68" t="str">
        <f t="shared" ref="FC24:FE25" si="70">IF(EY24&lt;&gt;0,$EX$17*EY24,"")</f>
        <v/>
      </c>
      <c r="FD24" s="68" t="str">
        <f t="shared" si="70"/>
        <v/>
      </c>
      <c r="FE24" s="68" t="str">
        <f t="shared" si="70"/>
        <v/>
      </c>
      <c r="FF24" s="92"/>
      <c r="FG24" s="149" t="str">
        <f t="shared" si="14"/>
        <v/>
      </c>
      <c r="FH24" s="69" t="str">
        <f t="shared" si="15"/>
        <v/>
      </c>
      <c r="FI24" s="69" t="str">
        <f t="shared" si="16"/>
        <v/>
      </c>
      <c r="FJ24" s="69" t="str">
        <f t="shared" si="17"/>
        <v/>
      </c>
      <c r="FK24" s="69" t="str">
        <f t="shared" si="18"/>
        <v/>
      </c>
      <c r="FL24" s="69" t="str">
        <f t="shared" si="19"/>
        <v/>
      </c>
      <c r="FM24" s="69" t="str">
        <f t="shared" si="20"/>
        <v/>
      </c>
      <c r="FN24" s="68" t="str">
        <f t="shared" si="21"/>
        <v/>
      </c>
      <c r="FO24" s="147" t="str">
        <f t="shared" si="22"/>
        <v/>
      </c>
      <c r="FP24" s="137"/>
      <c r="FQ24" s="138"/>
      <c r="FR24" s="138"/>
      <c r="FS24" s="138"/>
      <c r="FT24" s="68" t="str">
        <f t="shared" ref="FT24:FV25" si="71">IF(FP24&lt;&gt;0,$FO$17*FP24,"")</f>
        <v/>
      </c>
      <c r="FU24" s="68" t="str">
        <f t="shared" si="71"/>
        <v/>
      </c>
      <c r="FV24" s="68" t="str">
        <f t="shared" si="71"/>
        <v/>
      </c>
      <c r="FW24" s="92"/>
      <c r="FX24" s="149" t="str">
        <f t="shared" si="24"/>
        <v/>
      </c>
      <c r="FY24" s="69" t="str">
        <f t="shared" si="25"/>
        <v/>
      </c>
      <c r="FZ24" s="69" t="str">
        <f t="shared" si="26"/>
        <v/>
      </c>
      <c r="GA24" s="69" t="str">
        <f t="shared" si="27"/>
        <v/>
      </c>
      <c r="GB24" s="69" t="str">
        <f t="shared" si="28"/>
        <v/>
      </c>
      <c r="GC24" s="69" t="str">
        <f t="shared" si="29"/>
        <v/>
      </c>
      <c r="GD24" s="69" t="str">
        <f t="shared" si="30"/>
        <v/>
      </c>
      <c r="GE24" s="68" t="str">
        <f t="shared" si="31"/>
        <v/>
      </c>
      <c r="GF24" s="147" t="str">
        <f t="shared" si="32"/>
        <v/>
      </c>
      <c r="GG24" s="137"/>
      <c r="GH24" s="138"/>
      <c r="GI24" s="138"/>
      <c r="GJ24" s="138"/>
      <c r="GK24" s="68" t="str">
        <f t="shared" ref="GK24:GM25" si="72">IF(GG24&lt;&gt;0,$GF$17*GG24,"")</f>
        <v/>
      </c>
      <c r="GL24" s="68" t="str">
        <f t="shared" si="72"/>
        <v/>
      </c>
      <c r="GM24" s="68" t="str">
        <f t="shared" si="72"/>
        <v/>
      </c>
      <c r="GN24" s="92"/>
      <c r="GO24" s="149" t="str">
        <f t="shared" si="34"/>
        <v/>
      </c>
      <c r="GP24" s="69" t="str">
        <f t="shared" si="35"/>
        <v/>
      </c>
      <c r="GQ24" s="69" t="str">
        <f t="shared" si="36"/>
        <v/>
      </c>
      <c r="GR24" s="69" t="str">
        <f t="shared" si="37"/>
        <v/>
      </c>
      <c r="GS24" s="69" t="str">
        <f t="shared" si="38"/>
        <v/>
      </c>
      <c r="GT24" s="69" t="str">
        <f t="shared" si="39"/>
        <v/>
      </c>
      <c r="GU24" s="69" t="str">
        <f t="shared" si="40"/>
        <v/>
      </c>
      <c r="GV24" s="68" t="str">
        <f t="shared" si="41"/>
        <v/>
      </c>
      <c r="GW24" s="147" t="str">
        <f t="shared" si="42"/>
        <v/>
      </c>
      <c r="GX24" s="137"/>
      <c r="GY24" s="138"/>
      <c r="GZ24" s="138"/>
      <c r="HA24" s="138"/>
      <c r="HB24" s="68" t="str">
        <f t="shared" ref="HB24:HD25" si="73">IF(GX24&lt;&gt;0,$GW$17*GX24,"")</f>
        <v/>
      </c>
      <c r="HC24" s="68" t="str">
        <f t="shared" si="73"/>
        <v/>
      </c>
      <c r="HD24" s="68" t="str">
        <f t="shared" si="73"/>
        <v/>
      </c>
      <c r="HE24" s="92"/>
      <c r="HF24" s="149" t="str">
        <f t="shared" si="44"/>
        <v/>
      </c>
      <c r="HG24" s="69" t="str">
        <f t="shared" si="45"/>
        <v/>
      </c>
      <c r="HH24" s="69" t="str">
        <f t="shared" si="46"/>
        <v/>
      </c>
      <c r="HI24" s="69" t="str">
        <f t="shared" si="47"/>
        <v/>
      </c>
      <c r="HJ24" s="69" t="str">
        <f t="shared" si="48"/>
        <v/>
      </c>
      <c r="HK24" s="69" t="str">
        <f t="shared" si="49"/>
        <v/>
      </c>
      <c r="HL24" s="69" t="str">
        <f t="shared" si="50"/>
        <v/>
      </c>
      <c r="HM24" s="68" t="str">
        <f t="shared" si="51"/>
        <v/>
      </c>
      <c r="HN24" s="147" t="str">
        <f t="shared" si="52"/>
        <v/>
      </c>
      <c r="HO24" s="137"/>
      <c r="HP24" s="138"/>
      <c r="HQ24" s="138"/>
      <c r="HR24" s="138"/>
      <c r="HS24" s="68" t="str">
        <f t="shared" ref="HS24:HU25" si="74">IF(HO24&lt;&gt;0,$HN$17*HO24,"")</f>
        <v/>
      </c>
      <c r="HT24" s="68" t="str">
        <f t="shared" si="74"/>
        <v/>
      </c>
      <c r="HU24" s="68" t="str">
        <f t="shared" si="74"/>
        <v/>
      </c>
      <c r="HV24" s="92"/>
      <c r="HW24" s="149" t="str">
        <f t="shared" si="54"/>
        <v/>
      </c>
      <c r="HX24" s="69" t="str">
        <f t="shared" si="55"/>
        <v/>
      </c>
      <c r="HY24" s="69" t="str">
        <f t="shared" si="56"/>
        <v/>
      </c>
      <c r="HZ24" s="69" t="str">
        <f t="shared" si="57"/>
        <v/>
      </c>
      <c r="IA24" s="69" t="str">
        <f t="shared" si="58"/>
        <v/>
      </c>
      <c r="IB24" s="69" t="str">
        <f t="shared" si="59"/>
        <v/>
      </c>
      <c r="IC24" s="69" t="str">
        <f t="shared" si="60"/>
        <v/>
      </c>
      <c r="ID24" s="68" t="str">
        <f t="shared" si="61"/>
        <v/>
      </c>
      <c r="IE24" s="215" t="s">
        <v>249</v>
      </c>
    </row>
    <row r="25" spans="1:239" s="620" customFormat="1" ht="18.600000000000001" thickBot="1" x14ac:dyDescent="0.4">
      <c r="A25" s="233" t="s">
        <v>177</v>
      </c>
      <c r="B25" s="131"/>
      <c r="C25" s="132" t="s">
        <v>192</v>
      </c>
      <c r="D25" s="600"/>
      <c r="E25" s="601"/>
      <c r="F25" s="601">
        <v>3</v>
      </c>
      <c r="G25" s="601"/>
      <c r="H25" s="602"/>
      <c r="I25" s="601"/>
      <c r="J25" s="601"/>
      <c r="K25" s="601"/>
      <c r="L25" s="601"/>
      <c r="M25" s="601"/>
      <c r="N25" s="601"/>
      <c r="O25" s="603"/>
      <c r="P25" s="603"/>
      <c r="Q25" s="604"/>
      <c r="R25" s="604"/>
      <c r="S25" s="604"/>
      <c r="T25" s="605"/>
      <c r="U25" s="604"/>
      <c r="V25" s="604"/>
      <c r="W25" s="604"/>
      <c r="X25" s="604"/>
      <c r="Y25" s="468">
        <v>4</v>
      </c>
      <c r="Z25" s="115"/>
      <c r="AA25" s="59">
        <f t="shared" si="0"/>
        <v>120</v>
      </c>
      <c r="AB25" s="606">
        <f t="shared" si="1"/>
        <v>48</v>
      </c>
      <c r="AC25" s="607">
        <f t="shared" si="2"/>
        <v>32</v>
      </c>
      <c r="AD25" s="607">
        <f t="shared" si="2"/>
        <v>16</v>
      </c>
      <c r="AE25" s="607">
        <f t="shared" si="2"/>
        <v>0</v>
      </c>
      <c r="AF25" s="608">
        <f t="shared" si="3"/>
        <v>72</v>
      </c>
      <c r="AG25" s="609">
        <f t="shared" si="4"/>
        <v>0.6</v>
      </c>
      <c r="AH25" s="610">
        <f t="shared" si="5"/>
        <v>72</v>
      </c>
      <c r="AI25" s="611" t="str">
        <f t="shared" si="68"/>
        <v/>
      </c>
      <c r="AJ25" s="612"/>
      <c r="AK25" s="613"/>
      <c r="AL25" s="613"/>
      <c r="AM25" s="613"/>
      <c r="AN25" s="614" t="str">
        <f t="shared" si="6"/>
        <v/>
      </c>
      <c r="AO25" s="614" t="str">
        <f t="shared" si="6"/>
        <v/>
      </c>
      <c r="AP25" s="614" t="str">
        <f t="shared" si="6"/>
        <v/>
      </c>
      <c r="AQ25" s="615"/>
      <c r="AR25" s="616"/>
      <c r="AS25" s="617"/>
      <c r="AT25" s="617"/>
      <c r="AU25" s="617"/>
      <c r="AV25" s="617"/>
      <c r="AW25" s="617"/>
      <c r="AX25" s="617"/>
      <c r="AY25" s="614"/>
      <c r="AZ25" s="611" t="str">
        <f t="shared" si="69"/>
        <v/>
      </c>
      <c r="BA25" s="612"/>
      <c r="BB25" s="613"/>
      <c r="BC25" s="613"/>
      <c r="BD25" s="613"/>
      <c r="BE25" s="614" t="str">
        <f t="shared" si="7"/>
        <v/>
      </c>
      <c r="BF25" s="614" t="str">
        <f t="shared" si="7"/>
        <v/>
      </c>
      <c r="BG25" s="614" t="str">
        <f t="shared" si="7"/>
        <v/>
      </c>
      <c r="BH25" s="615"/>
      <c r="BI25" s="616"/>
      <c r="BJ25" s="617"/>
      <c r="BK25" s="617"/>
      <c r="BL25" s="617"/>
      <c r="BM25" s="617"/>
      <c r="BN25" s="617"/>
      <c r="BO25" s="617"/>
      <c r="BP25" s="614"/>
      <c r="BQ25" s="611">
        <f t="shared" si="62"/>
        <v>3</v>
      </c>
      <c r="BR25" s="612">
        <v>2</v>
      </c>
      <c r="BS25" s="613">
        <v>1</v>
      </c>
      <c r="BT25" s="613"/>
      <c r="BU25" s="613"/>
      <c r="BV25" s="614">
        <f t="shared" si="8"/>
        <v>32</v>
      </c>
      <c r="BW25" s="614">
        <f t="shared" si="8"/>
        <v>16</v>
      </c>
      <c r="BX25" s="614" t="str">
        <f t="shared" si="8"/>
        <v/>
      </c>
      <c r="BY25" s="615"/>
      <c r="BZ25" s="616"/>
      <c r="CA25" s="617"/>
      <c r="CB25" s="617"/>
      <c r="CC25" s="617"/>
      <c r="CD25" s="617"/>
      <c r="CE25" s="617"/>
      <c r="CF25" s="617"/>
      <c r="CG25" s="614"/>
      <c r="CH25" s="611" t="str">
        <f t="shared" si="63"/>
        <v/>
      </c>
      <c r="CI25" s="612"/>
      <c r="CJ25" s="613"/>
      <c r="CK25" s="613"/>
      <c r="CL25" s="613"/>
      <c r="CM25" s="614" t="str">
        <f t="shared" si="9"/>
        <v/>
      </c>
      <c r="CN25" s="614" t="str">
        <f t="shared" si="9"/>
        <v/>
      </c>
      <c r="CO25" s="614" t="str">
        <f t="shared" si="9"/>
        <v/>
      </c>
      <c r="CP25" s="615"/>
      <c r="CQ25" s="616"/>
      <c r="CR25" s="617"/>
      <c r="CS25" s="617"/>
      <c r="CT25" s="617"/>
      <c r="CU25" s="617"/>
      <c r="CV25" s="617"/>
      <c r="CW25" s="617"/>
      <c r="CX25" s="614"/>
      <c r="CY25" s="611" t="str">
        <f t="shared" si="64"/>
        <v/>
      </c>
      <c r="CZ25" s="612"/>
      <c r="DA25" s="613"/>
      <c r="DB25" s="613"/>
      <c r="DC25" s="613"/>
      <c r="DD25" s="614" t="str">
        <f t="shared" si="10"/>
        <v/>
      </c>
      <c r="DE25" s="614" t="str">
        <f t="shared" si="11"/>
        <v/>
      </c>
      <c r="DF25" s="614" t="str">
        <f t="shared" si="12"/>
        <v/>
      </c>
      <c r="DG25" s="615"/>
      <c r="DH25" s="616"/>
      <c r="DI25" s="617"/>
      <c r="DJ25" s="617"/>
      <c r="DK25" s="617"/>
      <c r="DL25" s="617"/>
      <c r="DM25" s="617"/>
      <c r="DN25" s="617"/>
      <c r="DO25" s="614"/>
      <c r="DP25" s="611" t="str">
        <f t="shared" si="65"/>
        <v/>
      </c>
      <c r="DQ25" s="612"/>
      <c r="DR25" s="613"/>
      <c r="DS25" s="613"/>
      <c r="DT25" s="613"/>
      <c r="DU25" s="614"/>
      <c r="DV25" s="614"/>
      <c r="DW25" s="614"/>
      <c r="DX25" s="615"/>
      <c r="DY25" s="616"/>
      <c r="DZ25" s="617"/>
      <c r="EA25" s="617"/>
      <c r="EB25" s="617"/>
      <c r="EC25" s="617"/>
      <c r="ED25" s="617"/>
      <c r="EE25" s="617"/>
      <c r="EF25" s="614"/>
      <c r="EG25" s="611" t="str">
        <f t="shared" si="66"/>
        <v/>
      </c>
      <c r="EH25" s="612"/>
      <c r="EI25" s="613"/>
      <c r="EJ25" s="613"/>
      <c r="EK25" s="613"/>
      <c r="EL25" s="614"/>
      <c r="EM25" s="614"/>
      <c r="EN25" s="614"/>
      <c r="EO25" s="615"/>
      <c r="EP25" s="616"/>
      <c r="EQ25" s="617"/>
      <c r="ER25" s="617"/>
      <c r="ES25" s="617"/>
      <c r="ET25" s="617"/>
      <c r="EU25" s="617"/>
      <c r="EV25" s="617"/>
      <c r="EW25" s="614"/>
      <c r="EX25" s="611" t="str">
        <f t="shared" si="67"/>
        <v/>
      </c>
      <c r="EY25" s="612"/>
      <c r="EZ25" s="613"/>
      <c r="FA25" s="613"/>
      <c r="FB25" s="613"/>
      <c r="FC25" s="614" t="str">
        <f t="shared" si="70"/>
        <v/>
      </c>
      <c r="FD25" s="614" t="str">
        <f t="shared" si="70"/>
        <v/>
      </c>
      <c r="FE25" s="614" t="str">
        <f t="shared" si="70"/>
        <v/>
      </c>
      <c r="FF25" s="615"/>
      <c r="FG25" s="616" t="str">
        <f t="shared" si="14"/>
        <v/>
      </c>
      <c r="FH25" s="617" t="str">
        <f t="shared" si="15"/>
        <v/>
      </c>
      <c r="FI25" s="617" t="str">
        <f t="shared" si="16"/>
        <v/>
      </c>
      <c r="FJ25" s="617" t="str">
        <f t="shared" si="17"/>
        <v/>
      </c>
      <c r="FK25" s="617" t="str">
        <f t="shared" si="18"/>
        <v/>
      </c>
      <c r="FL25" s="617" t="str">
        <f t="shared" si="19"/>
        <v/>
      </c>
      <c r="FM25" s="617" t="str">
        <f t="shared" si="20"/>
        <v/>
      </c>
      <c r="FN25" s="614" t="str">
        <f t="shared" si="21"/>
        <v/>
      </c>
      <c r="FO25" s="618" t="str">
        <f t="shared" si="22"/>
        <v/>
      </c>
      <c r="FP25" s="612"/>
      <c r="FQ25" s="613"/>
      <c r="FR25" s="613"/>
      <c r="FS25" s="613"/>
      <c r="FT25" s="614" t="str">
        <f t="shared" si="71"/>
        <v/>
      </c>
      <c r="FU25" s="614" t="str">
        <f t="shared" si="71"/>
        <v/>
      </c>
      <c r="FV25" s="614" t="str">
        <f t="shared" si="71"/>
        <v/>
      </c>
      <c r="FW25" s="615"/>
      <c r="FX25" s="616" t="str">
        <f t="shared" si="24"/>
        <v/>
      </c>
      <c r="FY25" s="617" t="str">
        <f t="shared" si="25"/>
        <v/>
      </c>
      <c r="FZ25" s="617" t="str">
        <f t="shared" si="26"/>
        <v/>
      </c>
      <c r="GA25" s="617" t="str">
        <f t="shared" si="27"/>
        <v/>
      </c>
      <c r="GB25" s="617" t="str">
        <f t="shared" si="28"/>
        <v/>
      </c>
      <c r="GC25" s="617" t="str">
        <f t="shared" si="29"/>
        <v/>
      </c>
      <c r="GD25" s="617" t="str">
        <f t="shared" si="30"/>
        <v/>
      </c>
      <c r="GE25" s="614" t="str">
        <f t="shared" si="31"/>
        <v/>
      </c>
      <c r="GF25" s="618" t="str">
        <f t="shared" si="32"/>
        <v/>
      </c>
      <c r="GG25" s="612"/>
      <c r="GH25" s="613"/>
      <c r="GI25" s="613"/>
      <c r="GJ25" s="613"/>
      <c r="GK25" s="614" t="str">
        <f t="shared" si="72"/>
        <v/>
      </c>
      <c r="GL25" s="614" t="str">
        <f t="shared" si="72"/>
        <v/>
      </c>
      <c r="GM25" s="614" t="str">
        <f t="shared" si="72"/>
        <v/>
      </c>
      <c r="GN25" s="615"/>
      <c r="GO25" s="616" t="str">
        <f t="shared" si="34"/>
        <v/>
      </c>
      <c r="GP25" s="617" t="str">
        <f t="shared" si="35"/>
        <v/>
      </c>
      <c r="GQ25" s="617" t="str">
        <f t="shared" si="36"/>
        <v/>
      </c>
      <c r="GR25" s="617" t="str">
        <f t="shared" si="37"/>
        <v/>
      </c>
      <c r="GS25" s="617" t="str">
        <f t="shared" si="38"/>
        <v/>
      </c>
      <c r="GT25" s="617" t="str">
        <f t="shared" si="39"/>
        <v/>
      </c>
      <c r="GU25" s="617" t="str">
        <f t="shared" si="40"/>
        <v/>
      </c>
      <c r="GV25" s="614" t="str">
        <f t="shared" si="41"/>
        <v/>
      </c>
      <c r="GW25" s="618" t="str">
        <f t="shared" si="42"/>
        <v/>
      </c>
      <c r="GX25" s="612"/>
      <c r="GY25" s="613"/>
      <c r="GZ25" s="613"/>
      <c r="HA25" s="613"/>
      <c r="HB25" s="614" t="str">
        <f t="shared" si="73"/>
        <v/>
      </c>
      <c r="HC25" s="614" t="str">
        <f t="shared" si="73"/>
        <v/>
      </c>
      <c r="HD25" s="614" t="str">
        <f t="shared" si="73"/>
        <v/>
      </c>
      <c r="HE25" s="615"/>
      <c r="HF25" s="616" t="str">
        <f t="shared" si="44"/>
        <v/>
      </c>
      <c r="HG25" s="617" t="str">
        <f t="shared" si="45"/>
        <v/>
      </c>
      <c r="HH25" s="617" t="str">
        <f t="shared" si="46"/>
        <v/>
      </c>
      <c r="HI25" s="617" t="str">
        <f t="shared" si="47"/>
        <v/>
      </c>
      <c r="HJ25" s="617" t="str">
        <f t="shared" si="48"/>
        <v/>
      </c>
      <c r="HK25" s="617" t="str">
        <f t="shared" si="49"/>
        <v/>
      </c>
      <c r="HL25" s="617" t="str">
        <f t="shared" si="50"/>
        <v/>
      </c>
      <c r="HM25" s="614" t="str">
        <f t="shared" si="51"/>
        <v/>
      </c>
      <c r="HN25" s="618" t="str">
        <f t="shared" si="52"/>
        <v/>
      </c>
      <c r="HO25" s="612"/>
      <c r="HP25" s="613"/>
      <c r="HQ25" s="613"/>
      <c r="HR25" s="613"/>
      <c r="HS25" s="614" t="str">
        <f t="shared" si="74"/>
        <v/>
      </c>
      <c r="HT25" s="614" t="str">
        <f t="shared" si="74"/>
        <v/>
      </c>
      <c r="HU25" s="614" t="str">
        <f t="shared" si="74"/>
        <v/>
      </c>
      <c r="HV25" s="615"/>
      <c r="HW25" s="616" t="str">
        <f t="shared" si="54"/>
        <v/>
      </c>
      <c r="HX25" s="617" t="str">
        <f t="shared" si="55"/>
        <v/>
      </c>
      <c r="HY25" s="617" t="str">
        <f t="shared" si="56"/>
        <v/>
      </c>
      <c r="HZ25" s="617" t="str">
        <f t="shared" si="57"/>
        <v/>
      </c>
      <c r="IA25" s="617" t="str">
        <f t="shared" si="58"/>
        <v/>
      </c>
      <c r="IB25" s="617" t="str">
        <f t="shared" si="59"/>
        <v/>
      </c>
      <c r="IC25" s="617" t="str">
        <f t="shared" si="60"/>
        <v/>
      </c>
      <c r="ID25" s="614" t="str">
        <f t="shared" si="61"/>
        <v/>
      </c>
      <c r="IE25" s="619" t="s">
        <v>250</v>
      </c>
    </row>
    <row r="26" spans="1:239" s="1" customFormat="1" ht="19.95" customHeight="1" thickBot="1" x14ac:dyDescent="0.4">
      <c r="A26" s="231"/>
      <c r="B26" s="130"/>
      <c r="C26" s="199" t="s">
        <v>84</v>
      </c>
      <c r="D26" s="135"/>
      <c r="E26" s="18"/>
      <c r="F26" s="18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260">
        <f>SUM(Y21:Z25)</f>
        <v>24</v>
      </c>
      <c r="Z26" s="118"/>
      <c r="AA26" s="200">
        <f>SUM(AA21:AA25)</f>
        <v>720</v>
      </c>
      <c r="AB26" s="17"/>
      <c r="AC26" s="70"/>
      <c r="AD26" s="62"/>
      <c r="AE26" s="62"/>
      <c r="AF26" s="62"/>
      <c r="AG26" s="62" t="s">
        <v>3</v>
      </c>
      <c r="AH26" s="62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 t="str">
        <f t="shared" si="69"/>
        <v/>
      </c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 t="str">
        <f t="shared" si="62"/>
        <v/>
      </c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 t="str">
        <f t="shared" si="63"/>
        <v/>
      </c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 t="str">
        <f t="shared" si="64"/>
        <v/>
      </c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 t="str">
        <f t="shared" si="65"/>
        <v/>
      </c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  <c r="EE26" s="198"/>
      <c r="EF26" s="198"/>
      <c r="EG26" s="198" t="str">
        <f t="shared" si="66"/>
        <v/>
      </c>
      <c r="EH26" s="198"/>
      <c r="EI26" s="198"/>
      <c r="EJ26" s="198"/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 t="str">
        <f t="shared" si="67"/>
        <v/>
      </c>
      <c r="EY26" s="198"/>
      <c r="EZ26" s="198"/>
      <c r="FA26" s="198"/>
      <c r="FB26" s="198"/>
      <c r="FC26" s="198"/>
      <c r="FD26" s="198"/>
      <c r="FE26" s="198"/>
      <c r="FF26" s="198"/>
      <c r="FG26" s="198"/>
      <c r="FH26" s="198"/>
      <c r="FI26" s="198"/>
      <c r="FJ26" s="198"/>
      <c r="FK26" s="198"/>
      <c r="FL26" s="198"/>
      <c r="FM26" s="198"/>
      <c r="FN26" s="198"/>
      <c r="FO26" s="198"/>
      <c r="FP26" s="198"/>
      <c r="FQ26" s="198"/>
      <c r="FR26" s="198"/>
      <c r="FS26" s="198"/>
      <c r="FT26" s="198"/>
      <c r="FU26" s="198"/>
      <c r="FV26" s="198"/>
      <c r="FW26" s="198"/>
      <c r="FX26" s="198"/>
      <c r="FY26" s="198"/>
      <c r="FZ26" s="198"/>
      <c r="GA26" s="198"/>
      <c r="GB26" s="198"/>
      <c r="GC26" s="198"/>
      <c r="GD26" s="198"/>
      <c r="GE26" s="198"/>
      <c r="GF26" s="198"/>
      <c r="GG26" s="198"/>
      <c r="GH26" s="198"/>
      <c r="GI26" s="198"/>
      <c r="GJ26" s="198"/>
      <c r="GK26" s="198"/>
      <c r="GL26" s="198"/>
      <c r="GM26" s="198"/>
      <c r="GN26" s="198"/>
      <c r="GO26" s="198"/>
      <c r="GP26" s="198"/>
      <c r="GQ26" s="198"/>
      <c r="GR26" s="198"/>
      <c r="GS26" s="198"/>
      <c r="GT26" s="198"/>
      <c r="GU26" s="198"/>
      <c r="GV26" s="198"/>
      <c r="GW26" s="198"/>
      <c r="GX26" s="198"/>
      <c r="GY26" s="198"/>
      <c r="GZ26" s="198"/>
      <c r="HA26" s="198"/>
      <c r="HB26" s="198"/>
      <c r="HC26" s="198"/>
      <c r="HD26" s="198"/>
      <c r="HE26" s="198"/>
      <c r="HF26" s="198"/>
      <c r="HG26" s="198"/>
      <c r="HH26" s="198"/>
      <c r="HI26" s="198"/>
      <c r="HJ26" s="198"/>
      <c r="HK26" s="198"/>
      <c r="HL26" s="198"/>
      <c r="HM26" s="198"/>
      <c r="HN26" s="198"/>
      <c r="HO26" s="73"/>
      <c r="HP26" s="73"/>
      <c r="HQ26" s="18"/>
      <c r="HR26" s="18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216"/>
    </row>
    <row r="27" spans="1:239" s="1" customFormat="1" ht="19.95" customHeight="1" x14ac:dyDescent="0.35">
      <c r="A27" s="231"/>
      <c r="B27" s="130"/>
      <c r="C27" s="63" t="s">
        <v>172</v>
      </c>
      <c r="D27" s="135"/>
      <c r="E27" s="18"/>
      <c r="F27" s="18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18"/>
      <c r="Z27" s="114"/>
      <c r="AA27" s="250"/>
      <c r="AB27" s="17"/>
      <c r="AC27" s="70"/>
      <c r="AD27" s="62"/>
      <c r="AE27" s="62"/>
      <c r="AF27" s="62"/>
      <c r="AG27" s="62"/>
      <c r="AH27" s="62">
        <f>AF27-SUM(AQ27,BH27,BY27,CP27,DG27,DX27,EO27,FF27,FW27,GN27,HE27,HV27)</f>
        <v>0</v>
      </c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 t="str">
        <f t="shared" si="69"/>
        <v/>
      </c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 t="str">
        <f t="shared" si="62"/>
        <v/>
      </c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 t="str">
        <f t="shared" si="63"/>
        <v/>
      </c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 t="str">
        <f t="shared" si="64"/>
        <v/>
      </c>
      <c r="CZ27" s="198"/>
      <c r="DA27" s="198"/>
      <c r="DB27" s="198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8"/>
      <c r="DN27" s="198"/>
      <c r="DO27" s="198"/>
      <c r="DP27" s="198" t="str">
        <f t="shared" si="65"/>
        <v/>
      </c>
      <c r="DQ27" s="198"/>
      <c r="DR27" s="198"/>
      <c r="DS27" s="198"/>
      <c r="DT27" s="198"/>
      <c r="DU27" s="198"/>
      <c r="DV27" s="198"/>
      <c r="DW27" s="198"/>
      <c r="DX27" s="198"/>
      <c r="DY27" s="198"/>
      <c r="DZ27" s="198"/>
      <c r="EA27" s="198"/>
      <c r="EB27" s="198"/>
      <c r="EC27" s="198"/>
      <c r="ED27" s="198"/>
      <c r="EE27" s="198"/>
      <c r="EF27" s="198"/>
      <c r="EG27" s="198" t="str">
        <f t="shared" si="66"/>
        <v/>
      </c>
      <c r="EH27" s="198"/>
      <c r="EI27" s="198"/>
      <c r="EJ27" s="198"/>
      <c r="EK27" s="198"/>
      <c r="EL27" s="198"/>
      <c r="EM27" s="198"/>
      <c r="EN27" s="198"/>
      <c r="EO27" s="198"/>
      <c r="EP27" s="198"/>
      <c r="EQ27" s="198"/>
      <c r="ER27" s="198"/>
      <c r="ES27" s="198"/>
      <c r="ET27" s="198"/>
      <c r="EU27" s="198"/>
      <c r="EV27" s="198"/>
      <c r="EW27" s="198"/>
      <c r="EX27" s="198" t="str">
        <f t="shared" si="67"/>
        <v/>
      </c>
      <c r="EY27" s="198"/>
      <c r="EZ27" s="198"/>
      <c r="FA27" s="198"/>
      <c r="FB27" s="198"/>
      <c r="FC27" s="198"/>
      <c r="FD27" s="198"/>
      <c r="FE27" s="198"/>
      <c r="FF27" s="198"/>
      <c r="FG27" s="198"/>
      <c r="FH27" s="198"/>
      <c r="FI27" s="198"/>
      <c r="FJ27" s="198"/>
      <c r="FK27" s="198"/>
      <c r="FL27" s="198"/>
      <c r="FM27" s="198"/>
      <c r="FN27" s="198"/>
      <c r="FO27" s="198"/>
      <c r="FP27" s="198"/>
      <c r="FQ27" s="198"/>
      <c r="FR27" s="198"/>
      <c r="FS27" s="198"/>
      <c r="FT27" s="198"/>
      <c r="FU27" s="198"/>
      <c r="FV27" s="198"/>
      <c r="FW27" s="198"/>
      <c r="FX27" s="198"/>
      <c r="FY27" s="198"/>
      <c r="FZ27" s="198"/>
      <c r="GA27" s="198"/>
      <c r="GB27" s="198"/>
      <c r="GC27" s="198"/>
      <c r="GD27" s="198"/>
      <c r="GE27" s="198"/>
      <c r="GF27" s="198"/>
      <c r="GG27" s="198"/>
      <c r="GH27" s="198"/>
      <c r="GI27" s="198"/>
      <c r="GJ27" s="198"/>
      <c r="GK27" s="198"/>
      <c r="GL27" s="198"/>
      <c r="GM27" s="198"/>
      <c r="GN27" s="198"/>
      <c r="GO27" s="198"/>
      <c r="GP27" s="198"/>
      <c r="GQ27" s="198"/>
      <c r="GR27" s="198"/>
      <c r="GS27" s="198"/>
      <c r="GT27" s="198"/>
      <c r="GU27" s="198"/>
      <c r="GV27" s="198"/>
      <c r="GW27" s="198"/>
      <c r="GX27" s="198"/>
      <c r="GY27" s="198"/>
      <c r="GZ27" s="198"/>
      <c r="HA27" s="198"/>
      <c r="HB27" s="198"/>
      <c r="HC27" s="198"/>
      <c r="HD27" s="198"/>
      <c r="HE27" s="198"/>
      <c r="HF27" s="198"/>
      <c r="HG27" s="198"/>
      <c r="HH27" s="198"/>
      <c r="HI27" s="198"/>
      <c r="HJ27" s="198"/>
      <c r="HK27" s="198"/>
      <c r="HL27" s="198"/>
      <c r="HM27" s="198"/>
      <c r="HN27" s="198"/>
      <c r="HO27" s="73"/>
      <c r="HP27" s="73"/>
      <c r="HQ27" s="18"/>
      <c r="HR27" s="18"/>
      <c r="HS27" s="73" t="str">
        <f>IF(HO27&lt;&gt;0,$HN$17*HO27,"")</f>
        <v/>
      </c>
      <c r="HT27" s="73" t="str">
        <f>IF(HP27&lt;&gt;0,$HN$17*HP27,"")</f>
        <v/>
      </c>
      <c r="HU27" s="73" t="str">
        <f>IF(HQ27&lt;&gt;0,$HN$17*HQ27,"")</f>
        <v/>
      </c>
      <c r="HV27" s="73"/>
      <c r="HW27" s="73" t="str">
        <f>IF(HR27&lt;&gt;0,$GW$17*HR27,"")</f>
        <v/>
      </c>
      <c r="HX27" s="73" t="str">
        <f>IF(($O27=$HN$15),"КП","")</f>
        <v/>
      </c>
      <c r="HY27" s="73" t="str">
        <f>IF(($P27=$HN$15),"КР","")</f>
        <v/>
      </c>
      <c r="HZ27" s="73" t="str">
        <f>IF(($Q27=$HN$15),"РГР",IF(($R27=$HN$15),"РГР",IF(($S27=$HN$15),"РГР",IF(($T27=$HN$15),"РГР",""))))</f>
        <v/>
      </c>
      <c r="IA27" s="73" t="str">
        <f>IF(($U27=$HN$15),"контр",IF(($V27=$HN$15),"контр",IF(($W27=$HN$15),"контр",IF(($X27=$HN$15),"контр",""))))</f>
        <v/>
      </c>
      <c r="IB27" s="73" t="str">
        <f>IF(($E27=$HN$15),"іспит",IF(($F27=$HN$15),"іспит",IF(($G27=$HN$15),"іспит",IF(($H27=$HN$15),"іспит",""))))</f>
        <v/>
      </c>
      <c r="IC27" s="73" t="str">
        <f>IF(($I27=$HN$15),"залік",IF(($K27=$HN$15),"залік",IF(($L27=$HN$15),"залік",IF(($M27=$HN$15),"залік",IF(($N27=$HN$15),"залік","")))))</f>
        <v/>
      </c>
      <c r="ID27" s="73" t="str">
        <f>IF(SUM(HO27:HQ27)&lt;&gt;0,SUM(HS27:HV27),"")</f>
        <v/>
      </c>
      <c r="IE27" s="216"/>
    </row>
    <row r="28" spans="1:239" s="1" customFormat="1" ht="19.5" customHeight="1" x14ac:dyDescent="0.35">
      <c r="A28" s="232" t="s">
        <v>178</v>
      </c>
      <c r="B28" s="131"/>
      <c r="C28" s="132" t="s">
        <v>231</v>
      </c>
      <c r="D28" s="258" t="s">
        <v>135</v>
      </c>
      <c r="E28" s="19">
        <v>1</v>
      </c>
      <c r="F28" s="19"/>
      <c r="G28" s="19"/>
      <c r="H28" s="259"/>
      <c r="I28" s="19"/>
      <c r="J28" s="19"/>
      <c r="K28" s="19"/>
      <c r="L28" s="19"/>
      <c r="M28" s="19"/>
      <c r="N28" s="19"/>
      <c r="O28" s="13"/>
      <c r="P28" s="13"/>
      <c r="Q28" s="11"/>
      <c r="R28" s="11"/>
      <c r="S28" s="11"/>
      <c r="T28" s="12"/>
      <c r="U28" s="11"/>
      <c r="V28" s="11"/>
      <c r="W28" s="11"/>
      <c r="X28" s="11"/>
      <c r="Y28" s="119">
        <v>4</v>
      </c>
      <c r="Z28" s="115"/>
      <c r="AA28" s="59">
        <v>120</v>
      </c>
      <c r="AB28" s="19">
        <f t="shared" ref="AB28:AB29" si="75">SUM(AC28:AE28)</f>
        <v>48</v>
      </c>
      <c r="AC28" s="78">
        <f t="shared" ref="AC28" si="76">$AI$17*AJ28+BA28*$AZ$17+BR28*$BQ$17+CI28*$CH$17+CZ28*$CY$17+DQ28*$DP$17+EH28*$EG$17+EY28*$EX$17+FP28*$FO$17+GX28*$GW$17+GG28*$GF$17+HO28*$HN$17</f>
        <v>32</v>
      </c>
      <c r="AD28" s="78">
        <v>16</v>
      </c>
      <c r="AE28" s="78">
        <f t="shared" ref="AE28:AE31" si="77">$AI$17*AL28+BC28*$AZ$17+BT28*$BQ$17+CK28*$CH$17+DB28*$CY$17+DS28*$DP$17+EJ28*$EG$17+FA28*$EX$17+FR28*$FO$17+GZ28*$GW$17+GI28*$GF$17+HQ28*$HN$17</f>
        <v>0</v>
      </c>
      <c r="AF28" s="79">
        <f t="shared" ref="AF28:AF31" si="78">AA28-AB28</f>
        <v>72</v>
      </c>
      <c r="AG28" s="469">
        <f t="shared" ref="AG28:AG31" si="79">(AF28/AA28)</f>
        <v>0.6</v>
      </c>
      <c r="AH28" s="77">
        <f>AF28-SUM(AQ28,BH28,BY28,CP28,DG28,DX28,EO28,FF28,FW28,GN28,HE28,HV28)</f>
        <v>72</v>
      </c>
      <c r="AI28" s="145">
        <v>3</v>
      </c>
      <c r="AJ28" s="137">
        <v>2</v>
      </c>
      <c r="AK28" s="138">
        <v>2</v>
      </c>
      <c r="AL28" s="138"/>
      <c r="AM28" s="138"/>
      <c r="AN28" s="68">
        <f t="shared" ref="AN28:AN31" si="80">IF(AJ28&lt;&gt;0,$AI$17*AJ28,"")</f>
        <v>32</v>
      </c>
      <c r="AO28" s="68">
        <f t="shared" ref="AO28:AO31" si="81">IF(AK28&lt;&gt;0,$AI$17*AK28,"")</f>
        <v>32</v>
      </c>
      <c r="AP28" s="68" t="str">
        <f t="shared" ref="AP28:AP31" si="82">IF(AL28&lt;&gt;0,$AI$17*AL28,"")</f>
        <v/>
      </c>
      <c r="AQ28" s="92"/>
      <c r="AR28" s="149"/>
      <c r="AS28" s="69"/>
      <c r="AT28" s="69"/>
      <c r="AU28" s="69"/>
      <c r="AV28" s="69"/>
      <c r="AW28" s="69"/>
      <c r="AX28" s="69"/>
      <c r="AY28" s="68"/>
      <c r="AZ28" s="147" t="str">
        <f t="shared" si="69"/>
        <v/>
      </c>
      <c r="BA28" s="137"/>
      <c r="BB28" s="138"/>
      <c r="BC28" s="138"/>
      <c r="BD28" s="138"/>
      <c r="BE28" s="68" t="str">
        <f t="shared" ref="BE28:BE31" si="83">IF(BA28&lt;&gt;0,$AZ$17*BA28,"")</f>
        <v/>
      </c>
      <c r="BF28" s="68" t="str">
        <f t="shared" ref="BF28:BF31" si="84">IF(BB28&lt;&gt;0,$AZ$17*BB28,"")</f>
        <v/>
      </c>
      <c r="BG28" s="68" t="str">
        <f t="shared" ref="BG28:BG31" si="85">IF(BC28&lt;&gt;0,$AZ$17*BC28,"")</f>
        <v/>
      </c>
      <c r="BH28" s="92"/>
      <c r="BI28" s="149"/>
      <c r="BJ28" s="69"/>
      <c r="BK28" s="69"/>
      <c r="BL28" s="69"/>
      <c r="BM28" s="69"/>
      <c r="BN28" s="69"/>
      <c r="BO28" s="69"/>
      <c r="BP28" s="68"/>
      <c r="BQ28" s="147" t="str">
        <f t="shared" si="62"/>
        <v/>
      </c>
      <c r="BR28" s="137"/>
      <c r="BS28" s="138"/>
      <c r="BT28" s="138"/>
      <c r="BU28" s="138"/>
      <c r="BV28" s="68" t="str">
        <f t="shared" ref="BV28:BV43" si="86">IF(BR28&lt;&gt;0,$BQ$17*BR28,"")</f>
        <v/>
      </c>
      <c r="BW28" s="68" t="str">
        <f t="shared" ref="BW28:BW43" si="87">IF(BS28&lt;&gt;0,$BQ$17*BS28,"")</f>
        <v/>
      </c>
      <c r="BX28" s="68" t="str">
        <f t="shared" ref="BX28:BX43" si="88">IF(BT28&lt;&gt;0,$BQ$17*BT28,"")</f>
        <v/>
      </c>
      <c r="BY28" s="92"/>
      <c r="BZ28" s="149"/>
      <c r="CA28" s="69"/>
      <c r="CB28" s="69"/>
      <c r="CC28" s="69"/>
      <c r="CD28" s="69"/>
      <c r="CE28" s="69"/>
      <c r="CF28" s="69"/>
      <c r="CG28" s="68"/>
      <c r="CH28" s="147" t="str">
        <f t="shared" si="63"/>
        <v/>
      </c>
      <c r="CI28" s="137"/>
      <c r="CJ28" s="138"/>
      <c r="CK28" s="138"/>
      <c r="CL28" s="138"/>
      <c r="CM28" s="68" t="str">
        <f t="shared" ref="CM28:CM43" si="89">IF(CI28&lt;&gt;0,$CH$17*CI28,"")</f>
        <v/>
      </c>
      <c r="CN28" s="68" t="str">
        <f t="shared" ref="CN28:CN43" si="90">IF(CJ28&lt;&gt;0,$CH$17*CJ28,"")</f>
        <v/>
      </c>
      <c r="CO28" s="68" t="str">
        <f t="shared" ref="CO28:CO43" si="91">IF(CK28&lt;&gt;0,$CH$17*CK28,"")</f>
        <v/>
      </c>
      <c r="CP28" s="92"/>
      <c r="CQ28" s="149"/>
      <c r="CR28" s="69"/>
      <c r="CS28" s="69"/>
      <c r="CT28" s="69"/>
      <c r="CU28" s="69"/>
      <c r="CV28" s="69"/>
      <c r="CW28" s="69"/>
      <c r="CX28" s="68"/>
      <c r="CY28" s="147" t="str">
        <f t="shared" si="64"/>
        <v/>
      </c>
      <c r="CZ28" s="137"/>
      <c r="DA28" s="138"/>
      <c r="DB28" s="138"/>
      <c r="DC28" s="138"/>
      <c r="DD28" s="68" t="str">
        <f t="shared" ref="DD28:DD43" si="92">IF(CZ28&lt;&gt;0,$AI$17*CZ28,"")</f>
        <v/>
      </c>
      <c r="DE28" s="68" t="str">
        <f t="shared" ref="DE28:DE43" si="93">IF(DA28&lt;&gt;0,$AI$17*DA28,"")</f>
        <v/>
      </c>
      <c r="DF28" s="68" t="str">
        <f t="shared" ref="DF28:DF43" si="94">IF(DB28&lt;&gt;0,$AI$17*DB28,"")</f>
        <v/>
      </c>
      <c r="DG28" s="92"/>
      <c r="DH28" s="149"/>
      <c r="DI28" s="69"/>
      <c r="DJ28" s="69"/>
      <c r="DK28" s="69"/>
      <c r="DL28" s="69"/>
      <c r="DM28" s="69"/>
      <c r="DN28" s="69"/>
      <c r="DO28" s="68"/>
      <c r="DP28" s="147" t="str">
        <f t="shared" si="65"/>
        <v/>
      </c>
      <c r="DQ28" s="137"/>
      <c r="DR28" s="138"/>
      <c r="DS28" s="138"/>
      <c r="DT28" s="138"/>
      <c r="DU28" s="68" t="str">
        <f t="shared" ref="DU28:DU43" si="95">IF(DQ28&lt;&gt;0,$AZ$17*DQ28,"")</f>
        <v/>
      </c>
      <c r="DV28" s="68" t="str">
        <f t="shared" ref="DV28:DV43" si="96">IF(DR28&lt;&gt;0,$AZ$17*DR28,"")</f>
        <v/>
      </c>
      <c r="DW28" s="68" t="str">
        <f t="shared" ref="DW28:DW43" si="97">IF(DS28&lt;&gt;0,$AZ$17*DS28,"")</f>
        <v/>
      </c>
      <c r="DX28" s="92"/>
      <c r="DY28" s="149"/>
      <c r="DZ28" s="69"/>
      <c r="EA28" s="69"/>
      <c r="EB28" s="69"/>
      <c r="EC28" s="69"/>
      <c r="ED28" s="69"/>
      <c r="EE28" s="69"/>
      <c r="EF28" s="68"/>
      <c r="EG28" s="147" t="str">
        <f t="shared" si="66"/>
        <v/>
      </c>
      <c r="EH28" s="137"/>
      <c r="EI28" s="138"/>
      <c r="EJ28" s="138"/>
      <c r="EK28" s="138"/>
      <c r="EL28" s="68" t="str">
        <f t="shared" ref="EL28:EL43" si="98">IF(EH28&lt;&gt;0,$AI$17*EH28,"")</f>
        <v/>
      </c>
      <c r="EM28" s="68" t="str">
        <f t="shared" ref="EM28:EM43" si="99">IF(EI28&lt;&gt;0,$AI$17*EI28,"")</f>
        <v/>
      </c>
      <c r="EN28" s="68" t="str">
        <f t="shared" ref="EN28:EN43" si="100">IF(EJ28&lt;&gt;0,$AI$17*EJ28,"")</f>
        <v/>
      </c>
      <c r="EO28" s="92"/>
      <c r="EP28" s="149"/>
      <c r="EQ28" s="69"/>
      <c r="ER28" s="69"/>
      <c r="ES28" s="69"/>
      <c r="ET28" s="69"/>
      <c r="EU28" s="69"/>
      <c r="EV28" s="69"/>
      <c r="EW28" s="68"/>
      <c r="EX28" s="147" t="str">
        <f t="shared" si="67"/>
        <v/>
      </c>
      <c r="EY28" s="137"/>
      <c r="EZ28" s="138"/>
      <c r="FA28" s="138"/>
      <c r="FB28" s="138"/>
      <c r="FC28" s="68" t="str">
        <f t="shared" ref="FC28:FC43" si="101">IF(EY28&lt;&gt;0,$EX$17*EY28,"")</f>
        <v/>
      </c>
      <c r="FD28" s="68" t="str">
        <f t="shared" ref="FD28:FD43" si="102">IF(EZ28&lt;&gt;0,$EX$17*EZ28,"")</f>
        <v/>
      </c>
      <c r="FE28" s="68" t="str">
        <f t="shared" ref="FE28:FE43" si="103">IF(FA28&lt;&gt;0,$EX$17*FA28,"")</f>
        <v/>
      </c>
      <c r="FF28" s="92"/>
      <c r="FG28" s="149" t="str">
        <f>IF(FB28&lt;&gt;0,$EX$17*FB28,"")</f>
        <v/>
      </c>
      <c r="FH28" s="69" t="str">
        <f t="shared" ref="FH28:FH36" si="104">IF(($O28=$EX$15),"КП","")</f>
        <v/>
      </c>
      <c r="FI28" s="69" t="str">
        <f t="shared" ref="FI28:FI36" si="105">IF(($P28=$EX$15),"КР","")</f>
        <v/>
      </c>
      <c r="FJ28" s="69" t="str">
        <f t="shared" ref="FJ28:FJ36" si="106">IF(($Q28=$EX$15),"РГР",IF(($R28=$EX$15),"РГР",IF(($S28=$EX$15),"РГР",IF(($T28=$EX$15),"РГР",""))))</f>
        <v/>
      </c>
      <c r="FK28" s="69" t="str">
        <f t="shared" ref="FK28:FK36" si="107">IF(($U28=$EX$15),"контр",IF(($V28=$EX$15),"контр",IF(($W28=$EX$15),"контр",IF(($X28=$EX$15),"контр",""))))</f>
        <v/>
      </c>
      <c r="FL28" s="69" t="str">
        <f t="shared" ref="FL28:FL37" si="108">IF(($E28=$EX$15),"іспит",IF(($F28=$EX$15),"іспит",IF(($G28=$EX$15),"іспит",IF(($H28=$EX$15),"іспит",""))))</f>
        <v/>
      </c>
      <c r="FM28" s="69" t="str">
        <f t="shared" ref="FM28:FM36" si="109">IF(($I28=$EX$15),"залік",IF(($K28=$EX$15),"залік",IF(($L28=$EX$15),"залік",IF(($M28=$EX$15),"залік",IF(($N28=$EX$15),"залік","")))))</f>
        <v/>
      </c>
      <c r="FN28" s="68" t="str">
        <f>IF(SUM(EY28:FA28)&lt;&gt;0,SUM(FC28:FF28),"")</f>
        <v/>
      </c>
      <c r="FO28" s="145" t="str">
        <f>IF(SUM(FP28:FR28)&lt;&gt;0,SUM(FP28:FR28),"")</f>
        <v/>
      </c>
      <c r="FP28" s="137"/>
      <c r="FQ28" s="138"/>
      <c r="FR28" s="138"/>
      <c r="FS28" s="138"/>
      <c r="FT28" s="68" t="str">
        <f t="shared" ref="FT28:FV28" si="110">IF(FP28&lt;&gt;0,$FO$17*FP28,"")</f>
        <v/>
      </c>
      <c r="FU28" s="68" t="str">
        <f t="shared" si="110"/>
        <v/>
      </c>
      <c r="FV28" s="68" t="str">
        <f t="shared" si="110"/>
        <v/>
      </c>
      <c r="FW28" s="92"/>
      <c r="FX28" s="149" t="str">
        <f>IF(FS28&lt;&gt;0,$FO$17*FS28,"")</f>
        <v/>
      </c>
      <c r="FY28" s="69" t="str">
        <f t="shared" ref="FY28:FY36" si="111">IF(($O28=$FO$15),"КП","")</f>
        <v/>
      </c>
      <c r="FZ28" s="69" t="str">
        <f t="shared" ref="FZ28:FZ36" si="112">IF(($P28=$FO$15),"КР","")</f>
        <v/>
      </c>
      <c r="GA28" s="69" t="str">
        <f t="shared" ref="GA28:GA36" si="113">IF(($Q28=$FO$15),"РГР",IF(($R28=$FO$15),"РГР",IF(($S28=$FO$15),"РГР",IF(($T28=$FO$15),"РГР",""))))</f>
        <v/>
      </c>
      <c r="GB28" s="69" t="str">
        <f t="shared" ref="GB28:GB36" si="114">IF(($U28=$FO$15),"контр",IF(($V28=$FO$15),"контр",IF(($W28=$FO$15),"контр",IF(($X28=$FO$15),"контр",""))))</f>
        <v/>
      </c>
      <c r="GC28" s="69" t="str">
        <f t="shared" ref="GC28:GC37" si="115">IF(($E28=$FO$15),"іспит",IF(($F28=$FO$15),"іспит",IF(($G28=$FO$15),"іспит",IF(($H28=$FO$15),"іспит",""))))</f>
        <v/>
      </c>
      <c r="GD28" s="69" t="str">
        <f t="shared" ref="GD28:GD36" si="116">IF(($I28=$FO$15),"залік",IF(($K28=$FO$15),"залік",IF(($L28=$FO$15),"залік",IF(($M28=$FO$15),"залік",IF(($N28=$FO$15),"залік","")))))</f>
        <v/>
      </c>
      <c r="GE28" s="68" t="str">
        <f>IF(SUM(FP28:FR28)&lt;&gt;0,SUM(FT28:FW28),"")</f>
        <v/>
      </c>
      <c r="GF28" s="145" t="str">
        <f>IF(SUM(GG28:GI28)&lt;&gt;0,SUM(GG28:GI28),"")</f>
        <v/>
      </c>
      <c r="GG28" s="137"/>
      <c r="GH28" s="138"/>
      <c r="GI28" s="138"/>
      <c r="GJ28" s="138"/>
      <c r="GK28" s="68" t="str">
        <f t="shared" ref="GK28:GM28" si="117">IF(GG28&lt;&gt;0,$GF$17*GG28,"")</f>
        <v/>
      </c>
      <c r="GL28" s="68" t="str">
        <f t="shared" si="117"/>
        <v/>
      </c>
      <c r="GM28" s="68" t="str">
        <f t="shared" si="117"/>
        <v/>
      </c>
      <c r="GN28" s="92"/>
      <c r="GO28" s="149" t="str">
        <f>IF(GJ28&lt;&gt;0,$GF$17*GJ28,"")</f>
        <v/>
      </c>
      <c r="GP28" s="69" t="str">
        <f t="shared" ref="GP28:GP36" si="118">IF(($O28=$GF$15),"КП","")</f>
        <v/>
      </c>
      <c r="GQ28" s="69" t="str">
        <f t="shared" ref="GQ28:GQ36" si="119">IF(($P28=$GF$15),"КР","")</f>
        <v/>
      </c>
      <c r="GR28" s="69" t="str">
        <f t="shared" ref="GR28:GR36" si="120">IF(($Q28=$GF$15),"РГР",IF(($R28=$GF$15),"РГР",IF(($S28=$GF$15),"РГР",IF(($T28=$GF$15),"РГР",""))))</f>
        <v/>
      </c>
      <c r="GS28" s="69" t="str">
        <f t="shared" ref="GS28:GS36" si="121">IF(($U28=$GF$15),"контр",IF(($V28=$GF$15),"контр",IF(($W28=$GF$15),"контр",IF(($X28=$GF$15),"контр",""))))</f>
        <v/>
      </c>
      <c r="GT28" s="69" t="str">
        <f t="shared" ref="GT28:GT37" si="122">IF(($E28=$GF$15),"іспит",IF(($F28=$GF$15),"іспит",IF(($G28=$GF$15),"іспит",IF(($H28=$GF$15),"іспит",""))))</f>
        <v/>
      </c>
      <c r="GU28" s="69" t="str">
        <f t="shared" ref="GU28:GU36" si="123">IF(($I28=$GF$15),"залік",IF(($K28=$GF$15),"залік",IF(($L28=$GF$15),"залік",IF(($M28=$GF$15),"залік",IF(($N28=$GF$15),"залік","")))))</f>
        <v/>
      </c>
      <c r="GV28" s="68" t="str">
        <f>IF(SUM(GG28:GI28)&lt;&gt;0,SUM(GK28:GN28),"")</f>
        <v/>
      </c>
      <c r="GW28" s="145" t="str">
        <f>IF(SUM(GX28:GZ28)&lt;&gt;0,SUM(GX28:GZ28),"")</f>
        <v/>
      </c>
      <c r="GX28" s="137"/>
      <c r="GY28" s="138"/>
      <c r="GZ28" s="138"/>
      <c r="HA28" s="138"/>
      <c r="HB28" s="68" t="str">
        <f t="shared" ref="HB28:HD28" si="124">IF(GX28&lt;&gt;0,$GW$17*GX28,"")</f>
        <v/>
      </c>
      <c r="HC28" s="68" t="str">
        <f t="shared" si="124"/>
        <v/>
      </c>
      <c r="HD28" s="68" t="str">
        <f t="shared" si="124"/>
        <v/>
      </c>
      <c r="HE28" s="92"/>
      <c r="HF28" s="149" t="str">
        <f>IF(HA28&lt;&gt;0,$GW$17*HA28,"")</f>
        <v/>
      </c>
      <c r="HG28" s="69" t="str">
        <f t="shared" ref="HG28:HG36" si="125">IF(($O28=$GW$15),"КП","")</f>
        <v/>
      </c>
      <c r="HH28" s="69" t="str">
        <f t="shared" ref="HH28:HH36" si="126">IF(($P28=$GW$15),"КР","")</f>
        <v/>
      </c>
      <c r="HI28" s="69" t="str">
        <f t="shared" ref="HI28:HI36" si="127">IF(($Q28=$GW$15),"РГР",IF(($R28=$GW$15),"РГР",IF(($S28=$GW$15),"РГР",IF(($T28=$GW$15),"РГР",""))))</f>
        <v/>
      </c>
      <c r="HJ28" s="69" t="str">
        <f t="shared" ref="HJ28:HJ36" si="128">IF(($U28=$GW$15),"контр",IF(($V28=$GW$15),"контр",IF(($W28=$GW$15),"контр",IF(($X28=$GW$15),"контр",""))))</f>
        <v/>
      </c>
      <c r="HK28" s="69" t="str">
        <f t="shared" ref="HK28:HK37" si="129">IF(($E28=$GW$15),"іспит",IF(($F28=$GW$15),"іспит",IF(($G28=$GW$15),"іспит",IF(($H28=$GW$15),"іспит",""))))</f>
        <v/>
      </c>
      <c r="HL28" s="69" t="str">
        <f t="shared" ref="HL28:HL36" si="130">IF(($I28=$GW$15),"залік",IF(($K28=$GW$15),"залік",IF(($L28=$GW$15),"залік",IF(($M28=$GW$15),"залік",IF(($N28=$GW$15),"залік","")))))</f>
        <v/>
      </c>
      <c r="HM28" s="68" t="str">
        <f>IF(SUM(GX28:GZ28)&lt;&gt;0,SUM(HB28:HE28),"")</f>
        <v/>
      </c>
      <c r="HN28" s="145" t="str">
        <f>IF(SUM(HO28:HQ28)&lt;&gt;0,SUM(HO28:HQ28),"")</f>
        <v/>
      </c>
      <c r="HO28" s="137"/>
      <c r="HP28" s="138"/>
      <c r="HQ28" s="138"/>
      <c r="HR28" s="138"/>
      <c r="HS28" s="68" t="str">
        <f t="shared" ref="HS28:HU28" si="131">IF(HO28&lt;&gt;0,$HN$17*HO28,"")</f>
        <v/>
      </c>
      <c r="HT28" s="68" t="str">
        <f t="shared" si="131"/>
        <v/>
      </c>
      <c r="HU28" s="68" t="str">
        <f t="shared" si="131"/>
        <v/>
      </c>
      <c r="HV28" s="92"/>
      <c r="HW28" s="149" t="str">
        <f>IF(HR28&lt;&gt;0,$GW$17*HR28,"")</f>
        <v/>
      </c>
      <c r="HX28" s="69" t="str">
        <f t="shared" ref="HX28:HX36" si="132">IF(($O28=$HN$15),"КП","")</f>
        <v/>
      </c>
      <c r="HY28" s="69" t="str">
        <f t="shared" ref="HY28:HY36" si="133">IF(($P28=$HN$15),"КР","")</f>
        <v/>
      </c>
      <c r="HZ28" s="69" t="str">
        <f t="shared" ref="HZ28:HZ36" si="134">IF(($Q28=$HN$15),"РГР",IF(($R28=$HN$15),"РГР",IF(($S28=$HN$15),"РГР",IF(($T28=$HN$15),"РГР",""))))</f>
        <v/>
      </c>
      <c r="IA28" s="69" t="str">
        <f t="shared" ref="IA28:IA36" si="135">IF(($U28=$HN$15),"контр",IF(($V28=$HN$15),"контр",IF(($W28=$HN$15),"контр",IF(($X28=$HN$15),"контр",""))))</f>
        <v/>
      </c>
      <c r="IB28" s="69" t="str">
        <f t="shared" ref="IB28:IB37" si="136">IF(($E28=$HN$15),"іспит",IF(($F28=$HN$15),"іспит",IF(($G28=$HN$15),"іспит",IF(($H28=$HN$15),"іспит",""))))</f>
        <v/>
      </c>
      <c r="IC28" s="69" t="str">
        <f t="shared" ref="IC28:IC36" si="137">IF(($I28=$HN$15),"залік",IF(($K28=$HN$15),"залік",IF(($L28=$HN$15),"залік",IF(($M28=$HN$15),"залік",IF(($N28=$HN$15),"залік","")))))</f>
        <v/>
      </c>
      <c r="ID28" s="68" t="str">
        <f>IF(SUM(HO28:HQ28)&lt;&gt;0,SUM(HS28:HV28),"")</f>
        <v/>
      </c>
      <c r="IE28" s="215" t="s">
        <v>135</v>
      </c>
    </row>
    <row r="29" spans="1:239" s="1" customFormat="1" ht="19.5" customHeight="1" x14ac:dyDescent="0.35">
      <c r="A29" s="232" t="s">
        <v>206</v>
      </c>
      <c r="B29" s="131"/>
      <c r="C29" s="132" t="s">
        <v>259</v>
      </c>
      <c r="D29" s="258" t="s">
        <v>135</v>
      </c>
      <c r="E29" s="19">
        <v>2</v>
      </c>
      <c r="F29" s="19"/>
      <c r="G29" s="19"/>
      <c r="H29" s="259"/>
      <c r="I29" s="19">
        <v>1</v>
      </c>
      <c r="J29" s="19"/>
      <c r="K29" s="19"/>
      <c r="L29" s="19"/>
      <c r="M29" s="19"/>
      <c r="N29" s="19"/>
      <c r="O29" s="13"/>
      <c r="P29" s="13"/>
      <c r="Q29" s="11"/>
      <c r="R29" s="11"/>
      <c r="S29" s="11"/>
      <c r="T29" s="12"/>
      <c r="U29" s="11"/>
      <c r="V29" s="11"/>
      <c r="W29" s="11"/>
      <c r="X29" s="11"/>
      <c r="Y29" s="119">
        <v>5</v>
      </c>
      <c r="Z29" s="115"/>
      <c r="AA29" s="59">
        <f t="shared" ref="AA29:AA43" si="138">Y29*30</f>
        <v>150</v>
      </c>
      <c r="AB29" s="19">
        <f t="shared" si="75"/>
        <v>68</v>
      </c>
      <c r="AC29" s="78">
        <v>0</v>
      </c>
      <c r="AD29" s="78">
        <v>0</v>
      </c>
      <c r="AE29" s="78">
        <v>68</v>
      </c>
      <c r="AF29" s="79">
        <f t="shared" si="78"/>
        <v>82</v>
      </c>
      <c r="AG29" s="469">
        <f t="shared" si="79"/>
        <v>0.54666666666666663</v>
      </c>
      <c r="AH29" s="77">
        <f t="shared" ref="AH29:AH36" si="139">AF29-SUM(AQ29,BH29,BY29,CP29,DG29,DX29,EO29,FF29,FW29,GN29,HE29,HV29)</f>
        <v>82</v>
      </c>
      <c r="AI29" s="145">
        <v>2</v>
      </c>
      <c r="AJ29" s="137">
        <v>2</v>
      </c>
      <c r="AK29" s="138">
        <v>1</v>
      </c>
      <c r="AL29" s="138"/>
      <c r="AM29" s="138"/>
      <c r="AN29" s="68">
        <f t="shared" si="80"/>
        <v>32</v>
      </c>
      <c r="AO29" s="68">
        <f t="shared" si="81"/>
        <v>16</v>
      </c>
      <c r="AP29" s="68" t="str">
        <f t="shared" si="82"/>
        <v/>
      </c>
      <c r="AQ29" s="92"/>
      <c r="AR29" s="149"/>
      <c r="AS29" s="69"/>
      <c r="AT29" s="69"/>
      <c r="AU29" s="69"/>
      <c r="AV29" s="69"/>
      <c r="AW29" s="69"/>
      <c r="AX29" s="69"/>
      <c r="AY29" s="68"/>
      <c r="AZ29" s="147">
        <v>2</v>
      </c>
      <c r="BA29" s="137"/>
      <c r="BB29" s="138"/>
      <c r="BC29" s="138"/>
      <c r="BD29" s="138"/>
      <c r="BE29" s="68" t="str">
        <f t="shared" si="83"/>
        <v/>
      </c>
      <c r="BF29" s="68" t="str">
        <f t="shared" si="84"/>
        <v/>
      </c>
      <c r="BG29" s="68" t="str">
        <f t="shared" si="85"/>
        <v/>
      </c>
      <c r="BH29" s="92"/>
      <c r="BI29" s="149"/>
      <c r="BJ29" s="69"/>
      <c r="BK29" s="69"/>
      <c r="BL29" s="69"/>
      <c r="BM29" s="69"/>
      <c r="BN29" s="69"/>
      <c r="BO29" s="69"/>
      <c r="BP29" s="68"/>
      <c r="BQ29" s="147" t="str">
        <f t="shared" si="62"/>
        <v/>
      </c>
      <c r="BR29" s="137"/>
      <c r="BS29" s="138"/>
      <c r="BT29" s="138"/>
      <c r="BU29" s="138"/>
      <c r="BV29" s="68" t="str">
        <f t="shared" si="86"/>
        <v/>
      </c>
      <c r="BW29" s="68" t="str">
        <f t="shared" si="87"/>
        <v/>
      </c>
      <c r="BX29" s="68" t="str">
        <f t="shared" si="88"/>
        <v/>
      </c>
      <c r="BY29" s="92"/>
      <c r="BZ29" s="149"/>
      <c r="CA29" s="69"/>
      <c r="CB29" s="69"/>
      <c r="CC29" s="69"/>
      <c r="CD29" s="69"/>
      <c r="CE29" s="69"/>
      <c r="CF29" s="69"/>
      <c r="CG29" s="68"/>
      <c r="CH29" s="147" t="str">
        <f t="shared" si="63"/>
        <v/>
      </c>
      <c r="CI29" s="137"/>
      <c r="CJ29" s="138"/>
      <c r="CK29" s="138"/>
      <c r="CL29" s="138"/>
      <c r="CM29" s="68" t="str">
        <f t="shared" si="89"/>
        <v/>
      </c>
      <c r="CN29" s="68" t="str">
        <f t="shared" si="90"/>
        <v/>
      </c>
      <c r="CO29" s="68" t="str">
        <f t="shared" si="91"/>
        <v/>
      </c>
      <c r="CP29" s="92"/>
      <c r="CQ29" s="149"/>
      <c r="CR29" s="69"/>
      <c r="CS29" s="69"/>
      <c r="CT29" s="69"/>
      <c r="CU29" s="69"/>
      <c r="CV29" s="69"/>
      <c r="CW29" s="69"/>
      <c r="CX29" s="68"/>
      <c r="CY29" s="147" t="str">
        <f t="shared" si="64"/>
        <v/>
      </c>
      <c r="CZ29" s="137"/>
      <c r="DA29" s="138"/>
      <c r="DB29" s="138"/>
      <c r="DC29" s="138"/>
      <c r="DD29" s="68" t="str">
        <f t="shared" si="92"/>
        <v/>
      </c>
      <c r="DE29" s="68" t="str">
        <f t="shared" si="93"/>
        <v/>
      </c>
      <c r="DF29" s="68" t="str">
        <f t="shared" si="94"/>
        <v/>
      </c>
      <c r="DG29" s="92"/>
      <c r="DH29" s="149"/>
      <c r="DI29" s="69"/>
      <c r="DJ29" s="69"/>
      <c r="DK29" s="69"/>
      <c r="DL29" s="69"/>
      <c r="DM29" s="69"/>
      <c r="DN29" s="69"/>
      <c r="DO29" s="68"/>
      <c r="DP29" s="147" t="str">
        <f t="shared" si="65"/>
        <v/>
      </c>
      <c r="DQ29" s="137"/>
      <c r="DR29" s="138"/>
      <c r="DS29" s="138"/>
      <c r="DT29" s="138"/>
      <c r="DU29" s="68" t="str">
        <f t="shared" si="95"/>
        <v/>
      </c>
      <c r="DV29" s="68" t="str">
        <f t="shared" si="96"/>
        <v/>
      </c>
      <c r="DW29" s="68" t="str">
        <f t="shared" si="97"/>
        <v/>
      </c>
      <c r="DX29" s="92"/>
      <c r="DY29" s="149"/>
      <c r="DZ29" s="69"/>
      <c r="EA29" s="69"/>
      <c r="EB29" s="69"/>
      <c r="EC29" s="69"/>
      <c r="ED29" s="69"/>
      <c r="EE29" s="69"/>
      <c r="EF29" s="68"/>
      <c r="EG29" s="147" t="str">
        <f t="shared" si="66"/>
        <v/>
      </c>
      <c r="EH29" s="137"/>
      <c r="EI29" s="138"/>
      <c r="EJ29" s="138"/>
      <c r="EK29" s="138"/>
      <c r="EL29" s="68" t="str">
        <f t="shared" si="98"/>
        <v/>
      </c>
      <c r="EM29" s="68" t="str">
        <f t="shared" si="99"/>
        <v/>
      </c>
      <c r="EN29" s="68" t="str">
        <f t="shared" si="100"/>
        <v/>
      </c>
      <c r="EO29" s="92"/>
      <c r="EP29" s="149"/>
      <c r="EQ29" s="69"/>
      <c r="ER29" s="69"/>
      <c r="ES29" s="69"/>
      <c r="ET29" s="69"/>
      <c r="EU29" s="69"/>
      <c r="EV29" s="69"/>
      <c r="EW29" s="68"/>
      <c r="EX29" s="147" t="str">
        <f t="shared" si="67"/>
        <v/>
      </c>
      <c r="EY29" s="137"/>
      <c r="EZ29" s="138"/>
      <c r="FA29" s="138"/>
      <c r="FB29" s="138"/>
      <c r="FC29" s="68" t="str">
        <f t="shared" si="101"/>
        <v/>
      </c>
      <c r="FD29" s="68" t="str">
        <f t="shared" si="102"/>
        <v/>
      </c>
      <c r="FE29" s="68" t="str">
        <f t="shared" si="103"/>
        <v/>
      </c>
      <c r="FF29" s="92"/>
      <c r="FG29" s="149" t="str">
        <f t="shared" ref="FG29:FG36" si="140">IF(FB29&lt;&gt;0,$EX$17*FB29,"")</f>
        <v/>
      </c>
      <c r="FH29" s="69" t="str">
        <f t="shared" si="104"/>
        <v/>
      </c>
      <c r="FI29" s="69" t="str">
        <f t="shared" si="105"/>
        <v/>
      </c>
      <c r="FJ29" s="69" t="str">
        <f t="shared" si="106"/>
        <v/>
      </c>
      <c r="FK29" s="69" t="str">
        <f t="shared" si="107"/>
        <v/>
      </c>
      <c r="FL29" s="69" t="str">
        <f t="shared" si="108"/>
        <v/>
      </c>
      <c r="FM29" s="69" t="str">
        <f t="shared" si="109"/>
        <v/>
      </c>
      <c r="FN29" s="68" t="str">
        <f t="shared" ref="FN29:FN36" si="141">IF(SUM(EY29:FA29)&lt;&gt;0,SUM(FC29:FF29),"")</f>
        <v/>
      </c>
      <c r="FO29" s="145" t="str">
        <f t="shared" ref="FO29:FO36" si="142">IF(SUM(FP29:FR29)&lt;&gt;0,SUM(FP29:FR29),"")</f>
        <v/>
      </c>
      <c r="FP29" s="137"/>
      <c r="FQ29" s="138"/>
      <c r="FR29" s="138"/>
      <c r="FS29" s="138"/>
      <c r="FT29" s="68" t="str">
        <f t="shared" ref="FT29:FT36" si="143">IF(FP29&lt;&gt;0,$FO$17*FP29,"")</f>
        <v/>
      </c>
      <c r="FU29" s="68" t="str">
        <f t="shared" ref="FU29:FU36" si="144">IF(FQ29&lt;&gt;0,$FO$17*FQ29,"")</f>
        <v/>
      </c>
      <c r="FV29" s="68" t="str">
        <f t="shared" ref="FV29:FV36" si="145">IF(FR29&lt;&gt;0,$FO$17*FR29,"")</f>
        <v/>
      </c>
      <c r="FW29" s="92"/>
      <c r="FX29" s="149" t="str">
        <f t="shared" ref="FX29:FX36" si="146">IF(FS29&lt;&gt;0,$FO$17*FS29,"")</f>
        <v/>
      </c>
      <c r="FY29" s="69" t="str">
        <f t="shared" si="111"/>
        <v/>
      </c>
      <c r="FZ29" s="69" t="str">
        <f t="shared" si="112"/>
        <v/>
      </c>
      <c r="GA29" s="69" t="str">
        <f t="shared" si="113"/>
        <v/>
      </c>
      <c r="GB29" s="69" t="str">
        <f t="shared" si="114"/>
        <v/>
      </c>
      <c r="GC29" s="69" t="str">
        <f t="shared" si="115"/>
        <v/>
      </c>
      <c r="GD29" s="69" t="str">
        <f t="shared" si="116"/>
        <v/>
      </c>
      <c r="GE29" s="68" t="str">
        <f t="shared" ref="GE29:GE36" si="147">IF(SUM(FP29:FR29)&lt;&gt;0,SUM(FT29:FW29),"")</f>
        <v/>
      </c>
      <c r="GF29" s="145" t="str">
        <f t="shared" ref="GF29:GF36" si="148">IF(SUM(GG29:GI29)&lt;&gt;0,SUM(GG29:GI29),"")</f>
        <v/>
      </c>
      <c r="GG29" s="137"/>
      <c r="GH29" s="138"/>
      <c r="GI29" s="138"/>
      <c r="GJ29" s="138"/>
      <c r="GK29" s="68" t="str">
        <f t="shared" ref="GK29:GK36" si="149">IF(GG29&lt;&gt;0,$GF$17*GG29,"")</f>
        <v/>
      </c>
      <c r="GL29" s="68" t="str">
        <f t="shared" ref="GL29:GL36" si="150">IF(GH29&lt;&gt;0,$GF$17*GH29,"")</f>
        <v/>
      </c>
      <c r="GM29" s="68" t="str">
        <f t="shared" ref="GM29:GM36" si="151">IF(GI29&lt;&gt;0,$GF$17*GI29,"")</f>
        <v/>
      </c>
      <c r="GN29" s="92"/>
      <c r="GO29" s="149" t="str">
        <f t="shared" ref="GO29:GO36" si="152">IF(GJ29&lt;&gt;0,$GF$17*GJ29,"")</f>
        <v/>
      </c>
      <c r="GP29" s="69" t="str">
        <f t="shared" si="118"/>
        <v/>
      </c>
      <c r="GQ29" s="69" t="str">
        <f t="shared" si="119"/>
        <v/>
      </c>
      <c r="GR29" s="69" t="str">
        <f t="shared" si="120"/>
        <v/>
      </c>
      <c r="GS29" s="69" t="str">
        <f t="shared" si="121"/>
        <v/>
      </c>
      <c r="GT29" s="69" t="str">
        <f t="shared" si="122"/>
        <v/>
      </c>
      <c r="GU29" s="69" t="str">
        <f t="shared" si="123"/>
        <v/>
      </c>
      <c r="GV29" s="68" t="str">
        <f t="shared" ref="GV29:GV36" si="153">IF(SUM(GG29:GI29)&lt;&gt;0,SUM(GK29:GN29),"")</f>
        <v/>
      </c>
      <c r="GW29" s="145" t="str">
        <f t="shared" ref="GW29:GW36" si="154">IF(SUM(GX29:GZ29)&lt;&gt;0,SUM(GX29:GZ29),"")</f>
        <v/>
      </c>
      <c r="GX29" s="137"/>
      <c r="GY29" s="138"/>
      <c r="GZ29" s="138"/>
      <c r="HA29" s="138"/>
      <c r="HB29" s="68" t="str">
        <f t="shared" ref="HB29:HB36" si="155">IF(GX29&lt;&gt;0,$GW$17*GX29,"")</f>
        <v/>
      </c>
      <c r="HC29" s="68" t="str">
        <f t="shared" ref="HC29:HC36" si="156">IF(GY29&lt;&gt;0,$GW$17*GY29,"")</f>
        <v/>
      </c>
      <c r="HD29" s="68" t="str">
        <f t="shared" ref="HD29:HD36" si="157">IF(GZ29&lt;&gt;0,$GW$17*GZ29,"")</f>
        <v/>
      </c>
      <c r="HE29" s="92"/>
      <c r="HF29" s="149" t="str">
        <f t="shared" ref="HF29:HF36" si="158">IF(HA29&lt;&gt;0,$GW$17*HA29,"")</f>
        <v/>
      </c>
      <c r="HG29" s="69" t="str">
        <f t="shared" si="125"/>
        <v/>
      </c>
      <c r="HH29" s="69" t="str">
        <f t="shared" si="126"/>
        <v/>
      </c>
      <c r="HI29" s="69" t="str">
        <f t="shared" si="127"/>
        <v/>
      </c>
      <c r="HJ29" s="69" t="str">
        <f t="shared" si="128"/>
        <v/>
      </c>
      <c r="HK29" s="69" t="str">
        <f t="shared" si="129"/>
        <v/>
      </c>
      <c r="HL29" s="69" t="str">
        <f t="shared" si="130"/>
        <v/>
      </c>
      <c r="HM29" s="68" t="str">
        <f t="shared" ref="HM29:HM36" si="159">IF(SUM(GX29:GZ29)&lt;&gt;0,SUM(HB29:HE29),"")</f>
        <v/>
      </c>
      <c r="HN29" s="145" t="str">
        <f t="shared" ref="HN29:HN36" si="160">IF(SUM(HO29:HQ29)&lt;&gt;0,SUM(HO29:HQ29),"")</f>
        <v/>
      </c>
      <c r="HO29" s="137"/>
      <c r="HP29" s="138"/>
      <c r="HQ29" s="138"/>
      <c r="HR29" s="138"/>
      <c r="HS29" s="68" t="str">
        <f t="shared" ref="HS29:HS36" si="161">IF(HO29&lt;&gt;0,$HN$17*HO29,"")</f>
        <v/>
      </c>
      <c r="HT29" s="68" t="str">
        <f t="shared" ref="HT29:HT36" si="162">IF(HP29&lt;&gt;0,$HN$17*HP29,"")</f>
        <v/>
      </c>
      <c r="HU29" s="68" t="str">
        <f t="shared" ref="HU29:HU36" si="163">IF(HQ29&lt;&gt;0,$HN$17*HQ29,"")</f>
        <v/>
      </c>
      <c r="HV29" s="92"/>
      <c r="HW29" s="149" t="str">
        <f t="shared" ref="HW29:HW36" si="164">IF(HR29&lt;&gt;0,$GW$17*HR29,"")</f>
        <v/>
      </c>
      <c r="HX29" s="69" t="str">
        <f t="shared" si="132"/>
        <v/>
      </c>
      <c r="HY29" s="69" t="str">
        <f t="shared" si="133"/>
        <v/>
      </c>
      <c r="HZ29" s="69" t="str">
        <f t="shared" si="134"/>
        <v/>
      </c>
      <c r="IA29" s="69" t="str">
        <f t="shared" si="135"/>
        <v/>
      </c>
      <c r="IB29" s="69" t="str">
        <f t="shared" si="136"/>
        <v/>
      </c>
      <c r="IC29" s="69" t="str">
        <f t="shared" si="137"/>
        <v/>
      </c>
      <c r="ID29" s="68" t="str">
        <f t="shared" ref="ID29:ID36" si="165">IF(SUM(HO29:HQ29)&lt;&gt;0,SUM(HS29:HV29),"")</f>
        <v/>
      </c>
      <c r="IE29" s="215" t="s">
        <v>135</v>
      </c>
    </row>
    <row r="30" spans="1:239" s="1" customFormat="1" ht="19.5" customHeight="1" x14ac:dyDescent="0.35">
      <c r="A30" s="232" t="s">
        <v>205</v>
      </c>
      <c r="B30" s="131"/>
      <c r="C30" s="132" t="s">
        <v>256</v>
      </c>
      <c r="D30" s="258" t="s">
        <v>135</v>
      </c>
      <c r="E30" s="19">
        <v>5</v>
      </c>
      <c r="F30" s="19"/>
      <c r="G30" s="19"/>
      <c r="H30" s="259"/>
      <c r="I30" s="19"/>
      <c r="J30" s="19"/>
      <c r="K30" s="19"/>
      <c r="L30" s="19"/>
      <c r="M30" s="19"/>
      <c r="N30" s="19"/>
      <c r="O30" s="13"/>
      <c r="P30" s="13">
        <v>5</v>
      </c>
      <c r="Q30" s="11"/>
      <c r="R30" s="11"/>
      <c r="S30" s="11"/>
      <c r="T30" s="12"/>
      <c r="U30" s="11"/>
      <c r="V30" s="11"/>
      <c r="W30" s="11"/>
      <c r="X30" s="11"/>
      <c r="Y30" s="119">
        <v>4</v>
      </c>
      <c r="Z30" s="115"/>
      <c r="AA30" s="59">
        <f t="shared" si="138"/>
        <v>120</v>
      </c>
      <c r="AB30" s="19">
        <v>48</v>
      </c>
      <c r="AC30" s="78">
        <v>32</v>
      </c>
      <c r="AD30" s="78">
        <v>16</v>
      </c>
      <c r="AE30" s="78">
        <f t="shared" si="77"/>
        <v>0</v>
      </c>
      <c r="AF30" s="79">
        <f t="shared" si="78"/>
        <v>72</v>
      </c>
      <c r="AG30" s="469">
        <f t="shared" si="79"/>
        <v>0.6</v>
      </c>
      <c r="AH30" s="77">
        <f t="shared" si="139"/>
        <v>72</v>
      </c>
      <c r="AI30" s="145"/>
      <c r="AJ30" s="137">
        <v>2</v>
      </c>
      <c r="AK30" s="138">
        <v>1</v>
      </c>
      <c r="AL30" s="138"/>
      <c r="AM30" s="138"/>
      <c r="AN30" s="68">
        <f t="shared" si="80"/>
        <v>32</v>
      </c>
      <c r="AO30" s="68">
        <f t="shared" si="81"/>
        <v>16</v>
      </c>
      <c r="AP30" s="68" t="str">
        <f t="shared" si="82"/>
        <v/>
      </c>
      <c r="AQ30" s="92"/>
      <c r="AR30" s="149"/>
      <c r="AS30" s="69"/>
      <c r="AT30" s="69"/>
      <c r="AU30" s="69"/>
      <c r="AV30" s="69"/>
      <c r="AW30" s="69"/>
      <c r="AX30" s="69"/>
      <c r="AY30" s="68"/>
      <c r="AZ30" s="147" t="str">
        <f t="shared" si="69"/>
        <v/>
      </c>
      <c r="BA30" s="137"/>
      <c r="BB30" s="138"/>
      <c r="BC30" s="138"/>
      <c r="BD30" s="138"/>
      <c r="BE30" s="68" t="str">
        <f t="shared" si="83"/>
        <v/>
      </c>
      <c r="BF30" s="68" t="str">
        <f t="shared" si="84"/>
        <v/>
      </c>
      <c r="BG30" s="68" t="str">
        <f t="shared" si="85"/>
        <v/>
      </c>
      <c r="BH30" s="92"/>
      <c r="BI30" s="149"/>
      <c r="BJ30" s="69"/>
      <c r="BK30" s="69"/>
      <c r="BL30" s="69"/>
      <c r="BM30" s="69"/>
      <c r="BN30" s="69"/>
      <c r="BO30" s="69"/>
      <c r="BP30" s="68"/>
      <c r="BQ30" s="147" t="str">
        <f t="shared" si="62"/>
        <v/>
      </c>
      <c r="BR30" s="137"/>
      <c r="BS30" s="138"/>
      <c r="BT30" s="138"/>
      <c r="BU30" s="138"/>
      <c r="BV30" s="68" t="str">
        <f t="shared" si="86"/>
        <v/>
      </c>
      <c r="BW30" s="68" t="str">
        <f t="shared" si="87"/>
        <v/>
      </c>
      <c r="BX30" s="68" t="str">
        <f t="shared" si="88"/>
        <v/>
      </c>
      <c r="BY30" s="92"/>
      <c r="BZ30" s="149"/>
      <c r="CA30" s="69"/>
      <c r="CB30" s="69"/>
      <c r="CC30" s="69"/>
      <c r="CD30" s="69"/>
      <c r="CE30" s="69"/>
      <c r="CF30" s="69"/>
      <c r="CG30" s="68"/>
      <c r="CH30" s="147"/>
      <c r="CI30" s="137"/>
      <c r="CJ30" s="138"/>
      <c r="CK30" s="138"/>
      <c r="CL30" s="138"/>
      <c r="CM30" s="68" t="str">
        <f t="shared" si="89"/>
        <v/>
      </c>
      <c r="CN30" s="68" t="str">
        <f t="shared" si="90"/>
        <v/>
      </c>
      <c r="CO30" s="68" t="str">
        <f t="shared" si="91"/>
        <v/>
      </c>
      <c r="CP30" s="92"/>
      <c r="CQ30" s="149"/>
      <c r="CR30" s="69"/>
      <c r="CS30" s="69"/>
      <c r="CT30" s="69"/>
      <c r="CU30" s="69"/>
      <c r="CV30" s="69"/>
      <c r="CW30" s="69"/>
      <c r="CX30" s="68"/>
      <c r="CY30" s="147">
        <v>3</v>
      </c>
      <c r="CZ30" s="137"/>
      <c r="DA30" s="138"/>
      <c r="DB30" s="138"/>
      <c r="DC30" s="138"/>
      <c r="DD30" s="68" t="str">
        <f t="shared" si="92"/>
        <v/>
      </c>
      <c r="DE30" s="68" t="str">
        <f t="shared" si="93"/>
        <v/>
      </c>
      <c r="DF30" s="68" t="str">
        <f t="shared" si="94"/>
        <v/>
      </c>
      <c r="DG30" s="92"/>
      <c r="DH30" s="149"/>
      <c r="DI30" s="69"/>
      <c r="DJ30" s="69"/>
      <c r="DK30" s="69"/>
      <c r="DL30" s="69"/>
      <c r="DM30" s="69"/>
      <c r="DN30" s="69"/>
      <c r="DO30" s="68"/>
      <c r="DP30" s="147" t="str">
        <f t="shared" si="65"/>
        <v/>
      </c>
      <c r="DQ30" s="137"/>
      <c r="DR30" s="138"/>
      <c r="DS30" s="138"/>
      <c r="DT30" s="138"/>
      <c r="DU30" s="68" t="str">
        <f t="shared" si="95"/>
        <v/>
      </c>
      <c r="DV30" s="68" t="str">
        <f t="shared" si="96"/>
        <v/>
      </c>
      <c r="DW30" s="68" t="str">
        <f t="shared" si="97"/>
        <v/>
      </c>
      <c r="DX30" s="92"/>
      <c r="DY30" s="149"/>
      <c r="DZ30" s="69"/>
      <c r="EA30" s="69"/>
      <c r="EB30" s="69"/>
      <c r="EC30" s="69"/>
      <c r="ED30" s="69"/>
      <c r="EE30" s="69"/>
      <c r="EF30" s="68"/>
      <c r="EG30" s="147" t="str">
        <f t="shared" si="66"/>
        <v/>
      </c>
      <c r="EH30" s="137"/>
      <c r="EI30" s="138"/>
      <c r="EJ30" s="138"/>
      <c r="EK30" s="138"/>
      <c r="EL30" s="68" t="str">
        <f t="shared" si="98"/>
        <v/>
      </c>
      <c r="EM30" s="68" t="str">
        <f t="shared" si="99"/>
        <v/>
      </c>
      <c r="EN30" s="68" t="str">
        <f t="shared" si="100"/>
        <v/>
      </c>
      <c r="EO30" s="92"/>
      <c r="EP30" s="149"/>
      <c r="EQ30" s="69"/>
      <c r="ER30" s="69"/>
      <c r="ES30" s="69"/>
      <c r="ET30" s="69"/>
      <c r="EU30" s="69"/>
      <c r="EV30" s="69"/>
      <c r="EW30" s="68"/>
      <c r="EX30" s="147" t="str">
        <f t="shared" si="67"/>
        <v/>
      </c>
      <c r="EY30" s="137"/>
      <c r="EZ30" s="138"/>
      <c r="FA30" s="138"/>
      <c r="FB30" s="138"/>
      <c r="FC30" s="68" t="str">
        <f t="shared" si="101"/>
        <v/>
      </c>
      <c r="FD30" s="68" t="str">
        <f t="shared" si="102"/>
        <v/>
      </c>
      <c r="FE30" s="68" t="str">
        <f t="shared" si="103"/>
        <v/>
      </c>
      <c r="FF30" s="92"/>
      <c r="FG30" s="149" t="str">
        <f t="shared" si="140"/>
        <v/>
      </c>
      <c r="FH30" s="69" t="str">
        <f t="shared" si="104"/>
        <v/>
      </c>
      <c r="FI30" s="69" t="str">
        <f t="shared" si="105"/>
        <v/>
      </c>
      <c r="FJ30" s="69" t="str">
        <f t="shared" si="106"/>
        <v/>
      </c>
      <c r="FK30" s="69" t="str">
        <f t="shared" si="107"/>
        <v/>
      </c>
      <c r="FL30" s="69" t="str">
        <f t="shared" si="108"/>
        <v/>
      </c>
      <c r="FM30" s="69" t="str">
        <f t="shared" si="109"/>
        <v/>
      </c>
      <c r="FN30" s="68" t="str">
        <f t="shared" si="141"/>
        <v/>
      </c>
      <c r="FO30" s="145" t="str">
        <f t="shared" si="142"/>
        <v/>
      </c>
      <c r="FP30" s="137"/>
      <c r="FQ30" s="138"/>
      <c r="FR30" s="138"/>
      <c r="FS30" s="138"/>
      <c r="FT30" s="68" t="str">
        <f t="shared" si="143"/>
        <v/>
      </c>
      <c r="FU30" s="68" t="str">
        <f t="shared" si="144"/>
        <v/>
      </c>
      <c r="FV30" s="68" t="str">
        <f t="shared" si="145"/>
        <v/>
      </c>
      <c r="FW30" s="92"/>
      <c r="FX30" s="149" t="str">
        <f t="shared" si="146"/>
        <v/>
      </c>
      <c r="FY30" s="69" t="str">
        <f t="shared" si="111"/>
        <v/>
      </c>
      <c r="FZ30" s="69" t="str">
        <f t="shared" si="112"/>
        <v/>
      </c>
      <c r="GA30" s="69" t="str">
        <f t="shared" si="113"/>
        <v/>
      </c>
      <c r="GB30" s="69" t="str">
        <f t="shared" si="114"/>
        <v/>
      </c>
      <c r="GC30" s="69" t="str">
        <f t="shared" si="115"/>
        <v/>
      </c>
      <c r="GD30" s="69" t="str">
        <f t="shared" si="116"/>
        <v/>
      </c>
      <c r="GE30" s="68" t="str">
        <f t="shared" si="147"/>
        <v/>
      </c>
      <c r="GF30" s="145" t="str">
        <f t="shared" si="148"/>
        <v/>
      </c>
      <c r="GG30" s="137"/>
      <c r="GH30" s="138"/>
      <c r="GI30" s="138"/>
      <c r="GJ30" s="138"/>
      <c r="GK30" s="68" t="str">
        <f t="shared" si="149"/>
        <v/>
      </c>
      <c r="GL30" s="68" t="str">
        <f t="shared" si="150"/>
        <v/>
      </c>
      <c r="GM30" s="68" t="str">
        <f t="shared" si="151"/>
        <v/>
      </c>
      <c r="GN30" s="92"/>
      <c r="GO30" s="149" t="str">
        <f t="shared" si="152"/>
        <v/>
      </c>
      <c r="GP30" s="69" t="str">
        <f t="shared" si="118"/>
        <v/>
      </c>
      <c r="GQ30" s="69" t="str">
        <f t="shared" si="119"/>
        <v/>
      </c>
      <c r="GR30" s="69" t="str">
        <f t="shared" si="120"/>
        <v/>
      </c>
      <c r="GS30" s="69" t="str">
        <f t="shared" si="121"/>
        <v/>
      </c>
      <c r="GT30" s="69" t="str">
        <f t="shared" si="122"/>
        <v/>
      </c>
      <c r="GU30" s="69" t="str">
        <f t="shared" si="123"/>
        <v/>
      </c>
      <c r="GV30" s="68" t="str">
        <f t="shared" si="153"/>
        <v/>
      </c>
      <c r="GW30" s="145" t="str">
        <f t="shared" si="154"/>
        <v/>
      </c>
      <c r="GX30" s="137"/>
      <c r="GY30" s="138"/>
      <c r="GZ30" s="138"/>
      <c r="HA30" s="138"/>
      <c r="HB30" s="68" t="str">
        <f t="shared" si="155"/>
        <v/>
      </c>
      <c r="HC30" s="68" t="str">
        <f t="shared" si="156"/>
        <v/>
      </c>
      <c r="HD30" s="68" t="str">
        <f t="shared" si="157"/>
        <v/>
      </c>
      <c r="HE30" s="92"/>
      <c r="HF30" s="149" t="str">
        <f t="shared" si="158"/>
        <v/>
      </c>
      <c r="HG30" s="69" t="str">
        <f t="shared" si="125"/>
        <v/>
      </c>
      <c r="HH30" s="69" t="str">
        <f t="shared" si="126"/>
        <v/>
      </c>
      <c r="HI30" s="69" t="str">
        <f t="shared" si="127"/>
        <v/>
      </c>
      <c r="HJ30" s="69" t="str">
        <f t="shared" si="128"/>
        <v/>
      </c>
      <c r="HK30" s="69" t="str">
        <f t="shared" si="129"/>
        <v/>
      </c>
      <c r="HL30" s="69" t="str">
        <f t="shared" si="130"/>
        <v/>
      </c>
      <c r="HM30" s="68" t="str">
        <f t="shared" si="159"/>
        <v/>
      </c>
      <c r="HN30" s="145" t="str">
        <f t="shared" si="160"/>
        <v/>
      </c>
      <c r="HO30" s="137"/>
      <c r="HP30" s="138"/>
      <c r="HQ30" s="138"/>
      <c r="HR30" s="138"/>
      <c r="HS30" s="68" t="str">
        <f t="shared" si="161"/>
        <v/>
      </c>
      <c r="HT30" s="68" t="str">
        <f t="shared" si="162"/>
        <v/>
      </c>
      <c r="HU30" s="68" t="str">
        <f t="shared" si="163"/>
        <v/>
      </c>
      <c r="HV30" s="92"/>
      <c r="HW30" s="149" t="str">
        <f t="shared" si="164"/>
        <v/>
      </c>
      <c r="HX30" s="69" t="str">
        <f t="shared" si="132"/>
        <v/>
      </c>
      <c r="HY30" s="69" t="str">
        <f t="shared" si="133"/>
        <v/>
      </c>
      <c r="HZ30" s="69" t="str">
        <f t="shared" si="134"/>
        <v/>
      </c>
      <c r="IA30" s="69" t="str">
        <f t="shared" si="135"/>
        <v/>
      </c>
      <c r="IB30" s="69" t="str">
        <f t="shared" si="136"/>
        <v/>
      </c>
      <c r="IC30" s="69" t="str">
        <f t="shared" si="137"/>
        <v/>
      </c>
      <c r="ID30" s="68" t="str">
        <f t="shared" si="165"/>
        <v/>
      </c>
      <c r="IE30" s="215" t="s">
        <v>135</v>
      </c>
    </row>
    <row r="31" spans="1:239" s="1" customFormat="1" ht="19.5" customHeight="1" x14ac:dyDescent="0.35">
      <c r="A31" s="232" t="s">
        <v>207</v>
      </c>
      <c r="B31" s="131"/>
      <c r="C31" s="132" t="s">
        <v>232</v>
      </c>
      <c r="D31" s="258" t="s">
        <v>135</v>
      </c>
      <c r="E31" s="19">
        <v>7</v>
      </c>
      <c r="F31" s="19"/>
      <c r="G31" s="19"/>
      <c r="H31" s="259"/>
      <c r="I31" s="19"/>
      <c r="J31" s="19"/>
      <c r="K31" s="19"/>
      <c r="L31" s="19"/>
      <c r="M31" s="19"/>
      <c r="N31" s="19"/>
      <c r="O31" s="13"/>
      <c r="P31" s="13">
        <v>7</v>
      </c>
      <c r="Q31" s="11"/>
      <c r="R31" s="11"/>
      <c r="S31" s="11"/>
      <c r="T31" s="12"/>
      <c r="U31" s="11"/>
      <c r="V31" s="11"/>
      <c r="W31" s="11"/>
      <c r="X31" s="11"/>
      <c r="Y31" s="119">
        <v>4</v>
      </c>
      <c r="Z31" s="115"/>
      <c r="AA31" s="59">
        <v>120</v>
      </c>
      <c r="AB31" s="19">
        <v>48</v>
      </c>
      <c r="AC31" s="78">
        <v>16</v>
      </c>
      <c r="AD31" s="78">
        <v>32</v>
      </c>
      <c r="AE31" s="78">
        <f t="shared" si="77"/>
        <v>0</v>
      </c>
      <c r="AF31" s="79">
        <f t="shared" si="78"/>
        <v>72</v>
      </c>
      <c r="AG31" s="469">
        <f t="shared" si="79"/>
        <v>0.6</v>
      </c>
      <c r="AH31" s="77">
        <f t="shared" si="139"/>
        <v>72</v>
      </c>
      <c r="AI31" s="145" t="str">
        <f t="shared" ref="AI31:AI43" si="166">IF(SUM(AJ31:AL31)&lt;&gt;0,SUM(AJ31:AL31),"")</f>
        <v/>
      </c>
      <c r="AJ31" s="137"/>
      <c r="AK31" s="138"/>
      <c r="AL31" s="138"/>
      <c r="AM31" s="138"/>
      <c r="AN31" s="68" t="str">
        <f t="shared" si="80"/>
        <v/>
      </c>
      <c r="AO31" s="68" t="str">
        <f t="shared" si="81"/>
        <v/>
      </c>
      <c r="AP31" s="68" t="str">
        <f t="shared" si="82"/>
        <v/>
      </c>
      <c r="AQ31" s="92"/>
      <c r="AR31" s="149"/>
      <c r="AS31" s="69"/>
      <c r="AT31" s="69"/>
      <c r="AU31" s="69"/>
      <c r="AV31" s="69"/>
      <c r="AW31" s="69"/>
      <c r="AX31" s="69"/>
      <c r="AY31" s="68"/>
      <c r="AZ31" s="147"/>
      <c r="BA31" s="137">
        <v>2</v>
      </c>
      <c r="BB31" s="138">
        <v>1</v>
      </c>
      <c r="BC31" s="138"/>
      <c r="BD31" s="138"/>
      <c r="BE31" s="68">
        <f t="shared" si="83"/>
        <v>36</v>
      </c>
      <c r="BF31" s="68">
        <f t="shared" si="84"/>
        <v>18</v>
      </c>
      <c r="BG31" s="68" t="str">
        <f t="shared" si="85"/>
        <v/>
      </c>
      <c r="BH31" s="92"/>
      <c r="BI31" s="149"/>
      <c r="BJ31" s="69"/>
      <c r="BK31" s="69"/>
      <c r="BL31" s="69"/>
      <c r="BM31" s="69"/>
      <c r="BN31" s="69"/>
      <c r="BO31" s="69"/>
      <c r="BP31" s="68"/>
      <c r="BQ31" s="147" t="str">
        <f t="shared" si="62"/>
        <v/>
      </c>
      <c r="BR31" s="137"/>
      <c r="BS31" s="138"/>
      <c r="BT31" s="138"/>
      <c r="BU31" s="138"/>
      <c r="BV31" s="68" t="str">
        <f t="shared" si="86"/>
        <v/>
      </c>
      <c r="BW31" s="68" t="str">
        <f t="shared" si="87"/>
        <v/>
      </c>
      <c r="BX31" s="68" t="str">
        <f t="shared" si="88"/>
        <v/>
      </c>
      <c r="BY31" s="92"/>
      <c r="BZ31" s="149"/>
      <c r="CA31" s="69"/>
      <c r="CB31" s="69"/>
      <c r="CC31" s="69"/>
      <c r="CD31" s="69"/>
      <c r="CE31" s="69"/>
      <c r="CF31" s="69"/>
      <c r="CG31" s="68"/>
      <c r="CH31" s="147" t="str">
        <f t="shared" si="63"/>
        <v/>
      </c>
      <c r="CI31" s="137"/>
      <c r="CJ31" s="138"/>
      <c r="CK31" s="138"/>
      <c r="CL31" s="138"/>
      <c r="CM31" s="68" t="str">
        <f t="shared" si="89"/>
        <v/>
      </c>
      <c r="CN31" s="68" t="str">
        <f t="shared" si="90"/>
        <v/>
      </c>
      <c r="CO31" s="68" t="str">
        <f t="shared" si="91"/>
        <v/>
      </c>
      <c r="CP31" s="92"/>
      <c r="CQ31" s="149"/>
      <c r="CR31" s="69"/>
      <c r="CS31" s="69"/>
      <c r="CT31" s="69"/>
      <c r="CU31" s="69"/>
      <c r="CV31" s="69"/>
      <c r="CW31" s="69"/>
      <c r="CX31" s="68"/>
      <c r="CY31" s="147"/>
      <c r="CZ31" s="137"/>
      <c r="DA31" s="138"/>
      <c r="DB31" s="138"/>
      <c r="DC31" s="138"/>
      <c r="DD31" s="68" t="str">
        <f t="shared" si="92"/>
        <v/>
      </c>
      <c r="DE31" s="68" t="str">
        <f t="shared" si="93"/>
        <v/>
      </c>
      <c r="DF31" s="68" t="str">
        <f t="shared" si="94"/>
        <v/>
      </c>
      <c r="DG31" s="92"/>
      <c r="DH31" s="149"/>
      <c r="DI31" s="69"/>
      <c r="DJ31" s="69"/>
      <c r="DK31" s="69"/>
      <c r="DL31" s="69"/>
      <c r="DM31" s="69"/>
      <c r="DN31" s="69"/>
      <c r="DO31" s="68"/>
      <c r="DP31" s="147"/>
      <c r="DQ31" s="137"/>
      <c r="DR31" s="138"/>
      <c r="DS31" s="138"/>
      <c r="DT31" s="138"/>
      <c r="DU31" s="68" t="str">
        <f t="shared" si="95"/>
        <v/>
      </c>
      <c r="DV31" s="68" t="str">
        <f t="shared" si="96"/>
        <v/>
      </c>
      <c r="DW31" s="68" t="str">
        <f t="shared" si="97"/>
        <v/>
      </c>
      <c r="DX31" s="92"/>
      <c r="DY31" s="149"/>
      <c r="DZ31" s="69"/>
      <c r="EA31" s="69"/>
      <c r="EB31" s="69"/>
      <c r="EC31" s="69"/>
      <c r="ED31" s="69"/>
      <c r="EE31" s="69"/>
      <c r="EF31" s="68"/>
      <c r="EG31" s="147">
        <v>3</v>
      </c>
      <c r="EH31" s="137"/>
      <c r="EI31" s="138"/>
      <c r="EJ31" s="138"/>
      <c r="EK31" s="138"/>
      <c r="EL31" s="68" t="str">
        <f t="shared" si="98"/>
        <v/>
      </c>
      <c r="EM31" s="68" t="str">
        <f t="shared" si="99"/>
        <v/>
      </c>
      <c r="EN31" s="68" t="str">
        <f t="shared" si="100"/>
        <v/>
      </c>
      <c r="EO31" s="92"/>
      <c r="EP31" s="149"/>
      <c r="EQ31" s="69"/>
      <c r="ER31" s="69"/>
      <c r="ES31" s="69"/>
      <c r="ET31" s="69"/>
      <c r="EU31" s="69"/>
      <c r="EV31" s="69"/>
      <c r="EW31" s="68"/>
      <c r="EX31" s="147" t="str">
        <f t="shared" si="67"/>
        <v/>
      </c>
      <c r="EY31" s="137"/>
      <c r="EZ31" s="138"/>
      <c r="FA31" s="138"/>
      <c r="FB31" s="138"/>
      <c r="FC31" s="68" t="str">
        <f t="shared" si="101"/>
        <v/>
      </c>
      <c r="FD31" s="68" t="str">
        <f t="shared" si="102"/>
        <v/>
      </c>
      <c r="FE31" s="68" t="str">
        <f t="shared" si="103"/>
        <v/>
      </c>
      <c r="FF31" s="92"/>
      <c r="FG31" s="149" t="str">
        <f t="shared" si="140"/>
        <v/>
      </c>
      <c r="FH31" s="69" t="str">
        <f t="shared" si="104"/>
        <v/>
      </c>
      <c r="FI31" s="69" t="str">
        <f t="shared" si="105"/>
        <v/>
      </c>
      <c r="FJ31" s="69" t="str">
        <f t="shared" si="106"/>
        <v/>
      </c>
      <c r="FK31" s="69" t="str">
        <f t="shared" si="107"/>
        <v/>
      </c>
      <c r="FL31" s="69" t="str">
        <f t="shared" si="108"/>
        <v/>
      </c>
      <c r="FM31" s="69" t="str">
        <f t="shared" si="109"/>
        <v/>
      </c>
      <c r="FN31" s="68" t="str">
        <f t="shared" si="141"/>
        <v/>
      </c>
      <c r="FO31" s="145" t="str">
        <f t="shared" si="142"/>
        <v/>
      </c>
      <c r="FP31" s="137"/>
      <c r="FQ31" s="138"/>
      <c r="FR31" s="138"/>
      <c r="FS31" s="138"/>
      <c r="FT31" s="68" t="str">
        <f t="shared" si="143"/>
        <v/>
      </c>
      <c r="FU31" s="68" t="str">
        <f t="shared" si="144"/>
        <v/>
      </c>
      <c r="FV31" s="68" t="str">
        <f t="shared" si="145"/>
        <v/>
      </c>
      <c r="FW31" s="92"/>
      <c r="FX31" s="149" t="str">
        <f t="shared" si="146"/>
        <v/>
      </c>
      <c r="FY31" s="69" t="str">
        <f t="shared" si="111"/>
        <v/>
      </c>
      <c r="FZ31" s="69" t="str">
        <f t="shared" si="112"/>
        <v/>
      </c>
      <c r="GA31" s="69" t="str">
        <f t="shared" si="113"/>
        <v/>
      </c>
      <c r="GB31" s="69" t="str">
        <f t="shared" si="114"/>
        <v/>
      </c>
      <c r="GC31" s="69" t="str">
        <f t="shared" si="115"/>
        <v/>
      </c>
      <c r="GD31" s="69" t="str">
        <f t="shared" si="116"/>
        <v/>
      </c>
      <c r="GE31" s="68" t="str">
        <f t="shared" si="147"/>
        <v/>
      </c>
      <c r="GF31" s="145" t="str">
        <f t="shared" si="148"/>
        <v/>
      </c>
      <c r="GG31" s="137"/>
      <c r="GH31" s="138"/>
      <c r="GI31" s="138"/>
      <c r="GJ31" s="138"/>
      <c r="GK31" s="68" t="str">
        <f t="shared" si="149"/>
        <v/>
      </c>
      <c r="GL31" s="68" t="str">
        <f t="shared" si="150"/>
        <v/>
      </c>
      <c r="GM31" s="68" t="str">
        <f t="shared" si="151"/>
        <v/>
      </c>
      <c r="GN31" s="92"/>
      <c r="GO31" s="149" t="str">
        <f t="shared" si="152"/>
        <v/>
      </c>
      <c r="GP31" s="69" t="str">
        <f t="shared" si="118"/>
        <v/>
      </c>
      <c r="GQ31" s="69" t="str">
        <f t="shared" si="119"/>
        <v/>
      </c>
      <c r="GR31" s="69" t="str">
        <f t="shared" si="120"/>
        <v/>
      </c>
      <c r="GS31" s="69" t="str">
        <f t="shared" si="121"/>
        <v/>
      </c>
      <c r="GT31" s="69" t="str">
        <f t="shared" si="122"/>
        <v/>
      </c>
      <c r="GU31" s="69" t="str">
        <f t="shared" si="123"/>
        <v/>
      </c>
      <c r="GV31" s="68" t="str">
        <f t="shared" si="153"/>
        <v/>
      </c>
      <c r="GW31" s="145" t="str">
        <f t="shared" si="154"/>
        <v/>
      </c>
      <c r="GX31" s="137"/>
      <c r="GY31" s="138"/>
      <c r="GZ31" s="138"/>
      <c r="HA31" s="138"/>
      <c r="HB31" s="68" t="str">
        <f t="shared" si="155"/>
        <v/>
      </c>
      <c r="HC31" s="68" t="str">
        <f t="shared" si="156"/>
        <v/>
      </c>
      <c r="HD31" s="68" t="str">
        <f t="shared" si="157"/>
        <v/>
      </c>
      <c r="HE31" s="92"/>
      <c r="HF31" s="149" t="str">
        <f t="shared" si="158"/>
        <v/>
      </c>
      <c r="HG31" s="69" t="str">
        <f t="shared" si="125"/>
        <v/>
      </c>
      <c r="HH31" s="69" t="str">
        <f t="shared" si="126"/>
        <v/>
      </c>
      <c r="HI31" s="69" t="str">
        <f t="shared" si="127"/>
        <v/>
      </c>
      <c r="HJ31" s="69" t="str">
        <f t="shared" si="128"/>
        <v/>
      </c>
      <c r="HK31" s="69" t="str">
        <f t="shared" si="129"/>
        <v/>
      </c>
      <c r="HL31" s="69" t="str">
        <f t="shared" si="130"/>
        <v/>
      </c>
      <c r="HM31" s="68" t="str">
        <f t="shared" si="159"/>
        <v/>
      </c>
      <c r="HN31" s="145" t="str">
        <f t="shared" si="160"/>
        <v/>
      </c>
      <c r="HO31" s="137"/>
      <c r="HP31" s="138"/>
      <c r="HQ31" s="138"/>
      <c r="HR31" s="138"/>
      <c r="HS31" s="68" t="str">
        <f t="shared" si="161"/>
        <v/>
      </c>
      <c r="HT31" s="68" t="str">
        <f t="shared" si="162"/>
        <v/>
      </c>
      <c r="HU31" s="68" t="str">
        <f t="shared" si="163"/>
        <v/>
      </c>
      <c r="HV31" s="92"/>
      <c r="HW31" s="149" t="str">
        <f t="shared" si="164"/>
        <v/>
      </c>
      <c r="HX31" s="69" t="str">
        <f t="shared" si="132"/>
        <v/>
      </c>
      <c r="HY31" s="69" t="str">
        <f t="shared" si="133"/>
        <v/>
      </c>
      <c r="HZ31" s="69" t="str">
        <f t="shared" si="134"/>
        <v/>
      </c>
      <c r="IA31" s="69" t="str">
        <f t="shared" si="135"/>
        <v/>
      </c>
      <c r="IB31" s="69" t="str">
        <f t="shared" si="136"/>
        <v/>
      </c>
      <c r="IC31" s="69" t="str">
        <f t="shared" si="137"/>
        <v/>
      </c>
      <c r="ID31" s="68" t="str">
        <f t="shared" si="165"/>
        <v/>
      </c>
      <c r="IE31" s="215" t="s">
        <v>135</v>
      </c>
    </row>
    <row r="32" spans="1:239" s="1" customFormat="1" ht="19.5" customHeight="1" x14ac:dyDescent="0.35">
      <c r="A32" s="232" t="s">
        <v>208</v>
      </c>
      <c r="B32" s="131"/>
      <c r="C32" s="132" t="s">
        <v>233</v>
      </c>
      <c r="D32" s="258" t="s">
        <v>135</v>
      </c>
      <c r="E32" s="19">
        <v>1</v>
      </c>
      <c r="F32" s="19">
        <v>2</v>
      </c>
      <c r="G32" s="19">
        <v>3</v>
      </c>
      <c r="H32" s="259">
        <v>4</v>
      </c>
      <c r="I32" s="19"/>
      <c r="J32" s="19"/>
      <c r="K32" s="19"/>
      <c r="L32" s="19"/>
      <c r="M32" s="19"/>
      <c r="N32" s="19"/>
      <c r="O32" s="13"/>
      <c r="P32" s="13"/>
      <c r="Q32" s="11"/>
      <c r="R32" s="11"/>
      <c r="S32" s="11"/>
      <c r="T32" s="12"/>
      <c r="U32" s="11"/>
      <c r="V32" s="11"/>
      <c r="W32" s="11"/>
      <c r="X32" s="11"/>
      <c r="Y32" s="119">
        <v>50</v>
      </c>
      <c r="Z32" s="115"/>
      <c r="AA32" s="59">
        <f t="shared" si="138"/>
        <v>1500</v>
      </c>
      <c r="AB32" s="19">
        <f t="shared" ref="AB32:AB39" si="167">SUM(AC32:AE32)</f>
        <v>662</v>
      </c>
      <c r="AC32" s="78">
        <v>0</v>
      </c>
      <c r="AD32" s="78">
        <v>0</v>
      </c>
      <c r="AE32" s="78">
        <v>662</v>
      </c>
      <c r="AF32" s="79">
        <f t="shared" ref="AF32:AF39" si="168">AA32-AB32</f>
        <v>838</v>
      </c>
      <c r="AG32" s="469">
        <f t="shared" ref="AG32:AG39" si="169">(AF32/AA32)</f>
        <v>0.55866666666666664</v>
      </c>
      <c r="AH32" s="77">
        <f t="shared" si="139"/>
        <v>838</v>
      </c>
      <c r="AI32" s="145">
        <v>5</v>
      </c>
      <c r="AJ32" s="137"/>
      <c r="AK32" s="138"/>
      <c r="AL32" s="138"/>
      <c r="AM32" s="138"/>
      <c r="AN32" s="68"/>
      <c r="AO32" s="68"/>
      <c r="AP32" s="68"/>
      <c r="AQ32" s="92"/>
      <c r="AR32" s="149"/>
      <c r="AS32" s="69"/>
      <c r="AT32" s="69"/>
      <c r="AU32" s="69"/>
      <c r="AV32" s="69"/>
      <c r="AW32" s="69"/>
      <c r="AX32" s="69"/>
      <c r="AY32" s="68"/>
      <c r="AZ32" s="147">
        <v>5</v>
      </c>
      <c r="BA32" s="137">
        <v>2</v>
      </c>
      <c r="BB32" s="138">
        <v>1</v>
      </c>
      <c r="BC32" s="138"/>
      <c r="BD32" s="138"/>
      <c r="BE32" s="68">
        <f t="shared" ref="BE32:BE39" si="170">IF(BA32&lt;&gt;0,$AZ$17*BA32,"")</f>
        <v>36</v>
      </c>
      <c r="BF32" s="68">
        <f t="shared" ref="BF32:BF39" si="171">IF(BB32&lt;&gt;0,$AZ$17*BB32,"")</f>
        <v>18</v>
      </c>
      <c r="BG32" s="68" t="str">
        <f t="shared" ref="BG32:BG39" si="172">IF(BC32&lt;&gt;0,$AZ$17*BC32,"")</f>
        <v/>
      </c>
      <c r="BH32" s="92"/>
      <c r="BI32" s="149"/>
      <c r="BJ32" s="69"/>
      <c r="BK32" s="69"/>
      <c r="BL32" s="69"/>
      <c r="BM32" s="69"/>
      <c r="BN32" s="69"/>
      <c r="BO32" s="69"/>
      <c r="BP32" s="68"/>
      <c r="BQ32" s="147">
        <v>5</v>
      </c>
      <c r="BR32" s="137"/>
      <c r="BS32" s="138"/>
      <c r="BT32" s="138"/>
      <c r="BU32" s="138"/>
      <c r="BV32" s="68" t="str">
        <f t="shared" si="86"/>
        <v/>
      </c>
      <c r="BW32" s="68" t="str">
        <f t="shared" si="87"/>
        <v/>
      </c>
      <c r="BX32" s="68" t="str">
        <f t="shared" si="88"/>
        <v/>
      </c>
      <c r="BY32" s="92"/>
      <c r="BZ32" s="149"/>
      <c r="CA32" s="69"/>
      <c r="CB32" s="69"/>
      <c r="CC32" s="69"/>
      <c r="CD32" s="69"/>
      <c r="CE32" s="69"/>
      <c r="CF32" s="69"/>
      <c r="CG32" s="68"/>
      <c r="CH32" s="147">
        <v>4</v>
      </c>
      <c r="CI32" s="137"/>
      <c r="CJ32" s="138"/>
      <c r="CK32" s="138"/>
      <c r="CL32" s="138"/>
      <c r="CM32" s="68" t="str">
        <f t="shared" si="89"/>
        <v/>
      </c>
      <c r="CN32" s="68" t="str">
        <f t="shared" si="90"/>
        <v/>
      </c>
      <c r="CO32" s="68" t="str">
        <f t="shared" si="91"/>
        <v/>
      </c>
      <c r="CP32" s="92"/>
      <c r="CQ32" s="149"/>
      <c r="CR32" s="69"/>
      <c r="CS32" s="69"/>
      <c r="CT32" s="69"/>
      <c r="CU32" s="69"/>
      <c r="CV32" s="69"/>
      <c r="CW32" s="69"/>
      <c r="CX32" s="68"/>
      <c r="CY32" s="147">
        <v>5</v>
      </c>
      <c r="CZ32" s="137"/>
      <c r="DA32" s="138"/>
      <c r="DB32" s="138"/>
      <c r="DC32" s="138"/>
      <c r="DD32" s="68" t="str">
        <f t="shared" si="92"/>
        <v/>
      </c>
      <c r="DE32" s="68" t="str">
        <f t="shared" si="93"/>
        <v/>
      </c>
      <c r="DF32" s="68" t="str">
        <f t="shared" si="94"/>
        <v/>
      </c>
      <c r="DG32" s="92"/>
      <c r="DH32" s="149"/>
      <c r="DI32" s="69"/>
      <c r="DJ32" s="69"/>
      <c r="DK32" s="69"/>
      <c r="DL32" s="69"/>
      <c r="DM32" s="69"/>
      <c r="DN32" s="69"/>
      <c r="DO32" s="68"/>
      <c r="DP32" s="147">
        <v>5</v>
      </c>
      <c r="DQ32" s="137"/>
      <c r="DR32" s="138"/>
      <c r="DS32" s="138"/>
      <c r="DT32" s="138"/>
      <c r="DU32" s="68" t="str">
        <f t="shared" si="95"/>
        <v/>
      </c>
      <c r="DV32" s="68" t="str">
        <f t="shared" si="96"/>
        <v/>
      </c>
      <c r="DW32" s="68" t="str">
        <f t="shared" si="97"/>
        <v/>
      </c>
      <c r="DX32" s="92"/>
      <c r="DY32" s="149"/>
      <c r="DZ32" s="69"/>
      <c r="EA32" s="69"/>
      <c r="EB32" s="69"/>
      <c r="EC32" s="69"/>
      <c r="ED32" s="69"/>
      <c r="EE32" s="69"/>
      <c r="EF32" s="68"/>
      <c r="EG32" s="147">
        <v>5</v>
      </c>
      <c r="EH32" s="137"/>
      <c r="EI32" s="138"/>
      <c r="EJ32" s="138"/>
      <c r="EK32" s="138"/>
      <c r="EL32" s="68" t="str">
        <f t="shared" si="98"/>
        <v/>
      </c>
      <c r="EM32" s="68" t="str">
        <f t="shared" si="99"/>
        <v/>
      </c>
      <c r="EN32" s="68" t="str">
        <f t="shared" si="100"/>
        <v/>
      </c>
      <c r="EO32" s="92"/>
      <c r="EP32" s="149"/>
      <c r="EQ32" s="69"/>
      <c r="ER32" s="69"/>
      <c r="ES32" s="69"/>
      <c r="ET32" s="69"/>
      <c r="EU32" s="69"/>
      <c r="EV32" s="69"/>
      <c r="EW32" s="68"/>
      <c r="EX32" s="147">
        <v>5</v>
      </c>
      <c r="EY32" s="137"/>
      <c r="EZ32" s="138"/>
      <c r="FA32" s="138"/>
      <c r="FB32" s="138"/>
      <c r="FC32" s="68" t="str">
        <f t="shared" si="101"/>
        <v/>
      </c>
      <c r="FD32" s="68" t="str">
        <f t="shared" si="102"/>
        <v/>
      </c>
      <c r="FE32" s="68" t="str">
        <f t="shared" si="103"/>
        <v/>
      </c>
      <c r="FF32" s="92"/>
      <c r="FG32" s="149" t="str">
        <f t="shared" si="140"/>
        <v/>
      </c>
      <c r="FH32" s="69" t="str">
        <f t="shared" si="104"/>
        <v/>
      </c>
      <c r="FI32" s="69" t="str">
        <f t="shared" si="105"/>
        <v/>
      </c>
      <c r="FJ32" s="69" t="str">
        <f t="shared" si="106"/>
        <v/>
      </c>
      <c r="FK32" s="69" t="str">
        <f t="shared" si="107"/>
        <v/>
      </c>
      <c r="FL32" s="69" t="str">
        <f t="shared" si="108"/>
        <v/>
      </c>
      <c r="FM32" s="69" t="str">
        <f t="shared" si="109"/>
        <v/>
      </c>
      <c r="FN32" s="68" t="str">
        <f t="shared" si="141"/>
        <v/>
      </c>
      <c r="FO32" s="145" t="str">
        <f t="shared" si="142"/>
        <v/>
      </c>
      <c r="FP32" s="137"/>
      <c r="FQ32" s="138"/>
      <c r="FR32" s="138"/>
      <c r="FS32" s="138"/>
      <c r="FT32" s="68" t="str">
        <f t="shared" si="143"/>
        <v/>
      </c>
      <c r="FU32" s="68" t="str">
        <f t="shared" si="144"/>
        <v/>
      </c>
      <c r="FV32" s="68" t="str">
        <f t="shared" si="145"/>
        <v/>
      </c>
      <c r="FW32" s="92"/>
      <c r="FX32" s="149" t="str">
        <f t="shared" si="146"/>
        <v/>
      </c>
      <c r="FY32" s="69" t="str">
        <f t="shared" si="111"/>
        <v/>
      </c>
      <c r="FZ32" s="69" t="str">
        <f t="shared" si="112"/>
        <v/>
      </c>
      <c r="GA32" s="69" t="str">
        <f t="shared" si="113"/>
        <v/>
      </c>
      <c r="GB32" s="69" t="str">
        <f t="shared" si="114"/>
        <v/>
      </c>
      <c r="GC32" s="69" t="str">
        <f t="shared" si="115"/>
        <v/>
      </c>
      <c r="GD32" s="69" t="str">
        <f t="shared" si="116"/>
        <v/>
      </c>
      <c r="GE32" s="68" t="str">
        <f t="shared" si="147"/>
        <v/>
      </c>
      <c r="GF32" s="145" t="str">
        <f t="shared" si="148"/>
        <v/>
      </c>
      <c r="GG32" s="137"/>
      <c r="GH32" s="138"/>
      <c r="GI32" s="138"/>
      <c r="GJ32" s="138"/>
      <c r="GK32" s="68" t="str">
        <f t="shared" si="149"/>
        <v/>
      </c>
      <c r="GL32" s="68" t="str">
        <f t="shared" si="150"/>
        <v/>
      </c>
      <c r="GM32" s="68" t="str">
        <f t="shared" si="151"/>
        <v/>
      </c>
      <c r="GN32" s="92"/>
      <c r="GO32" s="149" t="str">
        <f t="shared" si="152"/>
        <v/>
      </c>
      <c r="GP32" s="69" t="str">
        <f t="shared" si="118"/>
        <v/>
      </c>
      <c r="GQ32" s="69" t="str">
        <f t="shared" si="119"/>
        <v/>
      </c>
      <c r="GR32" s="69" t="str">
        <f t="shared" si="120"/>
        <v/>
      </c>
      <c r="GS32" s="69" t="str">
        <f t="shared" si="121"/>
        <v/>
      </c>
      <c r="GT32" s="69" t="str">
        <f t="shared" si="122"/>
        <v/>
      </c>
      <c r="GU32" s="69" t="str">
        <f t="shared" si="123"/>
        <v/>
      </c>
      <c r="GV32" s="68" t="str">
        <f t="shared" si="153"/>
        <v/>
      </c>
      <c r="GW32" s="145" t="str">
        <f t="shared" si="154"/>
        <v/>
      </c>
      <c r="GX32" s="137"/>
      <c r="GY32" s="138"/>
      <c r="GZ32" s="138"/>
      <c r="HA32" s="138"/>
      <c r="HB32" s="68" t="str">
        <f t="shared" si="155"/>
        <v/>
      </c>
      <c r="HC32" s="68" t="str">
        <f t="shared" si="156"/>
        <v/>
      </c>
      <c r="HD32" s="68" t="str">
        <f t="shared" si="157"/>
        <v/>
      </c>
      <c r="HE32" s="92"/>
      <c r="HF32" s="149" t="str">
        <f t="shared" si="158"/>
        <v/>
      </c>
      <c r="HG32" s="69" t="str">
        <f t="shared" si="125"/>
        <v/>
      </c>
      <c r="HH32" s="69" t="str">
        <f t="shared" si="126"/>
        <v/>
      </c>
      <c r="HI32" s="69" t="str">
        <f t="shared" si="127"/>
        <v/>
      </c>
      <c r="HJ32" s="69" t="str">
        <f t="shared" si="128"/>
        <v/>
      </c>
      <c r="HK32" s="69" t="str">
        <f t="shared" si="129"/>
        <v/>
      </c>
      <c r="HL32" s="69" t="str">
        <f t="shared" si="130"/>
        <v/>
      </c>
      <c r="HM32" s="68" t="str">
        <f t="shared" si="159"/>
        <v/>
      </c>
      <c r="HN32" s="145" t="str">
        <f t="shared" si="160"/>
        <v/>
      </c>
      <c r="HO32" s="137"/>
      <c r="HP32" s="138"/>
      <c r="HQ32" s="138"/>
      <c r="HR32" s="138"/>
      <c r="HS32" s="68" t="str">
        <f t="shared" si="161"/>
        <v/>
      </c>
      <c r="HT32" s="68" t="str">
        <f t="shared" si="162"/>
        <v/>
      </c>
      <c r="HU32" s="68" t="str">
        <f t="shared" si="163"/>
        <v/>
      </c>
      <c r="HV32" s="92"/>
      <c r="HW32" s="149" t="str">
        <f t="shared" si="164"/>
        <v/>
      </c>
      <c r="HX32" s="69" t="str">
        <f t="shared" si="132"/>
        <v/>
      </c>
      <c r="HY32" s="69" t="str">
        <f t="shared" si="133"/>
        <v/>
      </c>
      <c r="HZ32" s="69" t="str">
        <f t="shared" si="134"/>
        <v/>
      </c>
      <c r="IA32" s="69" t="str">
        <f t="shared" si="135"/>
        <v/>
      </c>
      <c r="IB32" s="69" t="str">
        <f t="shared" si="136"/>
        <v/>
      </c>
      <c r="IC32" s="69" t="str">
        <f t="shared" si="137"/>
        <v/>
      </c>
      <c r="ID32" s="68" t="str">
        <f t="shared" si="165"/>
        <v/>
      </c>
      <c r="IE32" s="215" t="s">
        <v>135</v>
      </c>
    </row>
    <row r="33" spans="1:239" s="1" customFormat="1" ht="19.5" customHeight="1" x14ac:dyDescent="0.35">
      <c r="A33" s="232"/>
      <c r="B33" s="131"/>
      <c r="C33" s="132"/>
      <c r="D33" s="258" t="s">
        <v>135</v>
      </c>
      <c r="E33" s="19">
        <v>5</v>
      </c>
      <c r="F33" s="19">
        <v>6</v>
      </c>
      <c r="G33" s="19">
        <v>7</v>
      </c>
      <c r="H33" s="259">
        <v>8</v>
      </c>
      <c r="I33" s="19"/>
      <c r="J33" s="19"/>
      <c r="K33" s="19"/>
      <c r="L33" s="19"/>
      <c r="M33" s="19"/>
      <c r="N33" s="19"/>
      <c r="O33" s="13"/>
      <c r="P33" s="13"/>
      <c r="Q33" s="11"/>
      <c r="R33" s="11"/>
      <c r="S33" s="11"/>
      <c r="T33" s="12"/>
      <c r="U33" s="11"/>
      <c r="V33" s="11"/>
      <c r="W33" s="11"/>
      <c r="X33" s="11"/>
      <c r="Y33" s="119"/>
      <c r="Z33" s="115"/>
      <c r="AA33" s="59"/>
      <c r="AB33" s="19"/>
      <c r="AC33" s="78"/>
      <c r="AD33" s="78"/>
      <c r="AE33" s="78"/>
      <c r="AF33" s="79"/>
      <c r="AG33" s="469"/>
      <c r="AH33" s="77">
        <f t="shared" si="139"/>
        <v>0</v>
      </c>
      <c r="AI33" s="145" t="str">
        <f t="shared" si="166"/>
        <v/>
      </c>
      <c r="AJ33" s="137"/>
      <c r="AK33" s="138"/>
      <c r="AL33" s="138"/>
      <c r="AM33" s="138"/>
      <c r="AN33" s="68"/>
      <c r="AO33" s="68"/>
      <c r="AP33" s="68"/>
      <c r="AQ33" s="92"/>
      <c r="AR33" s="149"/>
      <c r="AS33" s="69"/>
      <c r="AT33" s="69"/>
      <c r="AU33" s="69"/>
      <c r="AV33" s="69"/>
      <c r="AW33" s="69"/>
      <c r="AX33" s="69"/>
      <c r="AY33" s="68"/>
      <c r="AZ33" s="147" t="str">
        <f t="shared" si="69"/>
        <v/>
      </c>
      <c r="BA33" s="137"/>
      <c r="BB33" s="138"/>
      <c r="BC33" s="138"/>
      <c r="BD33" s="138"/>
      <c r="BE33" s="68" t="str">
        <f t="shared" si="170"/>
        <v/>
      </c>
      <c r="BF33" s="68" t="str">
        <f t="shared" si="171"/>
        <v/>
      </c>
      <c r="BG33" s="68" t="str">
        <f t="shared" si="172"/>
        <v/>
      </c>
      <c r="BH33" s="92"/>
      <c r="BI33" s="149"/>
      <c r="BJ33" s="69"/>
      <c r="BK33" s="69"/>
      <c r="BL33" s="69"/>
      <c r="BM33" s="69"/>
      <c r="BN33" s="69"/>
      <c r="BO33" s="69"/>
      <c r="BP33" s="68"/>
      <c r="BQ33" s="147"/>
      <c r="BR33" s="137">
        <v>2</v>
      </c>
      <c r="BS33" s="138">
        <v>1</v>
      </c>
      <c r="BT33" s="138"/>
      <c r="BU33" s="138"/>
      <c r="BV33" s="68">
        <f t="shared" si="86"/>
        <v>32</v>
      </c>
      <c r="BW33" s="68">
        <f t="shared" si="87"/>
        <v>16</v>
      </c>
      <c r="BX33" s="68" t="str">
        <f t="shared" si="88"/>
        <v/>
      </c>
      <c r="BY33" s="92"/>
      <c r="BZ33" s="149"/>
      <c r="CA33" s="69"/>
      <c r="CB33" s="69"/>
      <c r="CC33" s="69"/>
      <c r="CD33" s="69"/>
      <c r="CE33" s="69"/>
      <c r="CF33" s="69"/>
      <c r="CG33" s="68"/>
      <c r="CH33" s="147" t="str">
        <f t="shared" si="63"/>
        <v/>
      </c>
      <c r="CI33" s="137"/>
      <c r="CJ33" s="138"/>
      <c r="CK33" s="138"/>
      <c r="CL33" s="138"/>
      <c r="CM33" s="68" t="str">
        <f t="shared" si="89"/>
        <v/>
      </c>
      <c r="CN33" s="68" t="str">
        <f t="shared" si="90"/>
        <v/>
      </c>
      <c r="CO33" s="68" t="str">
        <f t="shared" si="91"/>
        <v/>
      </c>
      <c r="CP33" s="92"/>
      <c r="CQ33" s="149"/>
      <c r="CR33" s="69"/>
      <c r="CS33" s="69"/>
      <c r="CT33" s="69"/>
      <c r="CU33" s="69"/>
      <c r="CV33" s="69"/>
      <c r="CW33" s="69"/>
      <c r="CX33" s="68"/>
      <c r="CY33" s="147"/>
      <c r="CZ33" s="137"/>
      <c r="DA33" s="138"/>
      <c r="DB33" s="138"/>
      <c r="DC33" s="138"/>
      <c r="DD33" s="68" t="str">
        <f t="shared" si="92"/>
        <v/>
      </c>
      <c r="DE33" s="68" t="str">
        <f t="shared" si="93"/>
        <v/>
      </c>
      <c r="DF33" s="68" t="str">
        <f t="shared" si="94"/>
        <v/>
      </c>
      <c r="DG33" s="92"/>
      <c r="DH33" s="149"/>
      <c r="DI33" s="69"/>
      <c r="DJ33" s="69"/>
      <c r="DK33" s="69"/>
      <c r="DL33" s="69"/>
      <c r="DM33" s="69"/>
      <c r="DN33" s="69"/>
      <c r="DO33" s="68"/>
      <c r="DP33" s="147"/>
      <c r="DQ33" s="137"/>
      <c r="DR33" s="138"/>
      <c r="DS33" s="138"/>
      <c r="DT33" s="138"/>
      <c r="DU33" s="68" t="str">
        <f t="shared" si="95"/>
        <v/>
      </c>
      <c r="DV33" s="68" t="str">
        <f t="shared" si="96"/>
        <v/>
      </c>
      <c r="DW33" s="68" t="str">
        <f t="shared" si="97"/>
        <v/>
      </c>
      <c r="DX33" s="92"/>
      <c r="DY33" s="149"/>
      <c r="DZ33" s="69"/>
      <c r="EA33" s="69"/>
      <c r="EB33" s="69"/>
      <c r="EC33" s="69"/>
      <c r="ED33" s="69"/>
      <c r="EE33" s="69"/>
      <c r="EF33" s="68"/>
      <c r="EG33" s="147"/>
      <c r="EH33" s="137"/>
      <c r="EI33" s="138"/>
      <c r="EJ33" s="138"/>
      <c r="EK33" s="138"/>
      <c r="EL33" s="68" t="str">
        <f t="shared" si="98"/>
        <v/>
      </c>
      <c r="EM33" s="68" t="str">
        <f t="shared" si="99"/>
        <v/>
      </c>
      <c r="EN33" s="68" t="str">
        <f t="shared" si="100"/>
        <v/>
      </c>
      <c r="EO33" s="92"/>
      <c r="EP33" s="149"/>
      <c r="EQ33" s="69"/>
      <c r="ER33" s="69"/>
      <c r="ES33" s="69"/>
      <c r="ET33" s="69"/>
      <c r="EU33" s="69"/>
      <c r="EV33" s="69"/>
      <c r="EW33" s="68"/>
      <c r="EX33" s="147"/>
      <c r="EY33" s="137"/>
      <c r="EZ33" s="138"/>
      <c r="FA33" s="138"/>
      <c r="FB33" s="138"/>
      <c r="FC33" s="68" t="str">
        <f t="shared" si="101"/>
        <v/>
      </c>
      <c r="FD33" s="68" t="str">
        <f t="shared" si="102"/>
        <v/>
      </c>
      <c r="FE33" s="68" t="str">
        <f t="shared" si="103"/>
        <v/>
      </c>
      <c r="FF33" s="92"/>
      <c r="FG33" s="149" t="str">
        <f t="shared" si="140"/>
        <v/>
      </c>
      <c r="FH33" s="69" t="str">
        <f t="shared" si="104"/>
        <v/>
      </c>
      <c r="FI33" s="69" t="str">
        <f t="shared" si="105"/>
        <v/>
      </c>
      <c r="FJ33" s="69" t="str">
        <f t="shared" si="106"/>
        <v/>
      </c>
      <c r="FK33" s="69" t="str">
        <f t="shared" si="107"/>
        <v/>
      </c>
      <c r="FL33" s="69" t="str">
        <f t="shared" si="108"/>
        <v>іспит</v>
      </c>
      <c r="FM33" s="69" t="str">
        <f t="shared" si="109"/>
        <v/>
      </c>
      <c r="FN33" s="68" t="str">
        <f t="shared" si="141"/>
        <v/>
      </c>
      <c r="FO33" s="145" t="str">
        <f t="shared" si="142"/>
        <v/>
      </c>
      <c r="FP33" s="137"/>
      <c r="FQ33" s="138"/>
      <c r="FR33" s="138"/>
      <c r="FS33" s="138"/>
      <c r="FT33" s="68" t="str">
        <f t="shared" si="143"/>
        <v/>
      </c>
      <c r="FU33" s="68" t="str">
        <f t="shared" si="144"/>
        <v/>
      </c>
      <c r="FV33" s="68" t="str">
        <f t="shared" si="145"/>
        <v/>
      </c>
      <c r="FW33" s="92"/>
      <c r="FX33" s="149" t="str">
        <f t="shared" si="146"/>
        <v/>
      </c>
      <c r="FY33" s="69" t="str">
        <f t="shared" si="111"/>
        <v/>
      </c>
      <c r="FZ33" s="69" t="str">
        <f t="shared" si="112"/>
        <v/>
      </c>
      <c r="GA33" s="69" t="str">
        <f t="shared" si="113"/>
        <v/>
      </c>
      <c r="GB33" s="69" t="str">
        <f t="shared" si="114"/>
        <v/>
      </c>
      <c r="GC33" s="69" t="str">
        <f t="shared" si="115"/>
        <v/>
      </c>
      <c r="GD33" s="69" t="str">
        <f t="shared" si="116"/>
        <v/>
      </c>
      <c r="GE33" s="68" t="str">
        <f t="shared" si="147"/>
        <v/>
      </c>
      <c r="GF33" s="145" t="str">
        <f t="shared" si="148"/>
        <v/>
      </c>
      <c r="GG33" s="137"/>
      <c r="GH33" s="138"/>
      <c r="GI33" s="138"/>
      <c r="GJ33" s="138"/>
      <c r="GK33" s="68" t="str">
        <f t="shared" si="149"/>
        <v/>
      </c>
      <c r="GL33" s="68" t="str">
        <f t="shared" si="150"/>
        <v/>
      </c>
      <c r="GM33" s="68" t="str">
        <f t="shared" si="151"/>
        <v/>
      </c>
      <c r="GN33" s="92"/>
      <c r="GO33" s="149" t="str">
        <f t="shared" si="152"/>
        <v/>
      </c>
      <c r="GP33" s="69" t="str">
        <f t="shared" si="118"/>
        <v/>
      </c>
      <c r="GQ33" s="69" t="str">
        <f t="shared" si="119"/>
        <v/>
      </c>
      <c r="GR33" s="69" t="str">
        <f t="shared" si="120"/>
        <v/>
      </c>
      <c r="GS33" s="69" t="str">
        <f t="shared" si="121"/>
        <v/>
      </c>
      <c r="GT33" s="69" t="str">
        <f t="shared" si="122"/>
        <v/>
      </c>
      <c r="GU33" s="69" t="str">
        <f t="shared" si="123"/>
        <v/>
      </c>
      <c r="GV33" s="68" t="str">
        <f t="shared" si="153"/>
        <v/>
      </c>
      <c r="GW33" s="145" t="str">
        <f t="shared" si="154"/>
        <v/>
      </c>
      <c r="GX33" s="137"/>
      <c r="GY33" s="138"/>
      <c r="GZ33" s="138"/>
      <c r="HA33" s="138"/>
      <c r="HB33" s="68" t="str">
        <f t="shared" si="155"/>
        <v/>
      </c>
      <c r="HC33" s="68" t="str">
        <f t="shared" si="156"/>
        <v/>
      </c>
      <c r="HD33" s="68" t="str">
        <f t="shared" si="157"/>
        <v/>
      </c>
      <c r="HE33" s="92"/>
      <c r="HF33" s="149" t="str">
        <f t="shared" si="158"/>
        <v/>
      </c>
      <c r="HG33" s="69" t="str">
        <f t="shared" si="125"/>
        <v/>
      </c>
      <c r="HH33" s="69" t="str">
        <f t="shared" si="126"/>
        <v/>
      </c>
      <c r="HI33" s="69" t="str">
        <f t="shared" si="127"/>
        <v/>
      </c>
      <c r="HJ33" s="69" t="str">
        <f t="shared" si="128"/>
        <v/>
      </c>
      <c r="HK33" s="69" t="str">
        <f t="shared" si="129"/>
        <v/>
      </c>
      <c r="HL33" s="69" t="str">
        <f t="shared" si="130"/>
        <v/>
      </c>
      <c r="HM33" s="68" t="str">
        <f t="shared" si="159"/>
        <v/>
      </c>
      <c r="HN33" s="145" t="str">
        <f t="shared" si="160"/>
        <v/>
      </c>
      <c r="HO33" s="137"/>
      <c r="HP33" s="138"/>
      <c r="HQ33" s="138"/>
      <c r="HR33" s="138"/>
      <c r="HS33" s="68" t="str">
        <f t="shared" si="161"/>
        <v/>
      </c>
      <c r="HT33" s="68" t="str">
        <f t="shared" si="162"/>
        <v/>
      </c>
      <c r="HU33" s="68" t="str">
        <f t="shared" si="163"/>
        <v/>
      </c>
      <c r="HV33" s="92"/>
      <c r="HW33" s="149" t="str">
        <f t="shared" si="164"/>
        <v/>
      </c>
      <c r="HX33" s="69" t="str">
        <f t="shared" si="132"/>
        <v/>
      </c>
      <c r="HY33" s="69" t="str">
        <f t="shared" si="133"/>
        <v/>
      </c>
      <c r="HZ33" s="69" t="str">
        <f t="shared" si="134"/>
        <v/>
      </c>
      <c r="IA33" s="69" t="str">
        <f t="shared" si="135"/>
        <v/>
      </c>
      <c r="IB33" s="69" t="str">
        <f t="shared" si="136"/>
        <v/>
      </c>
      <c r="IC33" s="69" t="str">
        <f t="shared" si="137"/>
        <v/>
      </c>
      <c r="ID33" s="68" t="str">
        <f t="shared" si="165"/>
        <v/>
      </c>
      <c r="IE33" s="215"/>
    </row>
    <row r="34" spans="1:239" s="1" customFormat="1" ht="19.5" customHeight="1" x14ac:dyDescent="0.35">
      <c r="A34" s="232" t="s">
        <v>209</v>
      </c>
      <c r="B34" s="131"/>
      <c r="C34" s="132" t="s">
        <v>234</v>
      </c>
      <c r="D34" s="258" t="s">
        <v>135</v>
      </c>
      <c r="E34" s="19"/>
      <c r="F34" s="19"/>
      <c r="G34" s="19"/>
      <c r="H34" s="259"/>
      <c r="I34" s="19">
        <v>1</v>
      </c>
      <c r="J34" s="19">
        <v>2</v>
      </c>
      <c r="K34" s="19"/>
      <c r="L34" s="19"/>
      <c r="M34" s="19"/>
      <c r="N34" s="19"/>
      <c r="O34" s="13"/>
      <c r="P34" s="13"/>
      <c r="Q34" s="11"/>
      <c r="R34" s="11"/>
      <c r="S34" s="11"/>
      <c r="T34" s="12"/>
      <c r="U34" s="11"/>
      <c r="V34" s="11"/>
      <c r="W34" s="11"/>
      <c r="X34" s="11"/>
      <c r="Y34" s="669">
        <v>6</v>
      </c>
      <c r="Z34" s="115"/>
      <c r="AA34" s="59">
        <v>180</v>
      </c>
      <c r="AB34" s="19">
        <v>68</v>
      </c>
      <c r="AC34" s="78">
        <v>0</v>
      </c>
      <c r="AD34" s="78">
        <v>0</v>
      </c>
      <c r="AE34" s="78">
        <v>68</v>
      </c>
      <c r="AF34" s="79">
        <v>112</v>
      </c>
      <c r="AG34" s="469">
        <f t="shared" si="169"/>
        <v>0.62222222222222223</v>
      </c>
      <c r="AH34" s="77">
        <f t="shared" si="139"/>
        <v>112</v>
      </c>
      <c r="AI34" s="145">
        <v>2</v>
      </c>
      <c r="AJ34" s="137"/>
      <c r="AK34" s="138"/>
      <c r="AL34" s="138"/>
      <c r="AM34" s="138"/>
      <c r="AN34" s="68"/>
      <c r="AO34" s="68"/>
      <c r="AP34" s="68"/>
      <c r="AQ34" s="92"/>
      <c r="AR34" s="149"/>
      <c r="AS34" s="69"/>
      <c r="AT34" s="69"/>
      <c r="AU34" s="69"/>
      <c r="AV34" s="69"/>
      <c r="AW34" s="69"/>
      <c r="AX34" s="69"/>
      <c r="AY34" s="68"/>
      <c r="AZ34" s="147">
        <v>2</v>
      </c>
      <c r="BA34" s="137"/>
      <c r="BB34" s="138"/>
      <c r="BC34" s="138"/>
      <c r="BD34" s="138"/>
      <c r="BE34" s="68" t="str">
        <f t="shared" si="170"/>
        <v/>
      </c>
      <c r="BF34" s="68" t="str">
        <f t="shared" si="171"/>
        <v/>
      </c>
      <c r="BG34" s="68" t="str">
        <f t="shared" si="172"/>
        <v/>
      </c>
      <c r="BH34" s="92"/>
      <c r="BI34" s="149"/>
      <c r="BJ34" s="69"/>
      <c r="BK34" s="69"/>
      <c r="BL34" s="69"/>
      <c r="BM34" s="69"/>
      <c r="BN34" s="69"/>
      <c r="BO34" s="69"/>
      <c r="BP34" s="68"/>
      <c r="BQ34" s="147"/>
      <c r="BR34" s="137">
        <v>2</v>
      </c>
      <c r="BS34" s="138">
        <v>1</v>
      </c>
      <c r="BT34" s="138"/>
      <c r="BU34" s="138"/>
      <c r="BV34" s="68">
        <f t="shared" si="86"/>
        <v>32</v>
      </c>
      <c r="BW34" s="68">
        <f t="shared" si="87"/>
        <v>16</v>
      </c>
      <c r="BX34" s="68" t="str">
        <f t="shared" si="88"/>
        <v/>
      </c>
      <c r="BY34" s="92"/>
      <c r="BZ34" s="149"/>
      <c r="CA34" s="69"/>
      <c r="CB34" s="69"/>
      <c r="CC34" s="69"/>
      <c r="CD34" s="69"/>
      <c r="CE34" s="69"/>
      <c r="CF34" s="69"/>
      <c r="CG34" s="68"/>
      <c r="CH34" s="147" t="str">
        <f t="shared" si="63"/>
        <v/>
      </c>
      <c r="CI34" s="137"/>
      <c r="CJ34" s="138"/>
      <c r="CK34" s="138"/>
      <c r="CL34" s="138"/>
      <c r="CM34" s="68" t="str">
        <f t="shared" si="89"/>
        <v/>
      </c>
      <c r="CN34" s="68" t="str">
        <f t="shared" si="90"/>
        <v/>
      </c>
      <c r="CO34" s="68" t="str">
        <f t="shared" si="91"/>
        <v/>
      </c>
      <c r="CP34" s="92"/>
      <c r="CQ34" s="149"/>
      <c r="CR34" s="69"/>
      <c r="CS34" s="69"/>
      <c r="CT34" s="69"/>
      <c r="CU34" s="69"/>
      <c r="CV34" s="69"/>
      <c r="CW34" s="69"/>
      <c r="CX34" s="68"/>
      <c r="CY34" s="147" t="str">
        <f t="shared" si="64"/>
        <v/>
      </c>
      <c r="CZ34" s="137"/>
      <c r="DA34" s="138"/>
      <c r="DB34" s="138"/>
      <c r="DC34" s="138"/>
      <c r="DD34" s="68" t="str">
        <f t="shared" si="92"/>
        <v/>
      </c>
      <c r="DE34" s="68" t="str">
        <f t="shared" si="93"/>
        <v/>
      </c>
      <c r="DF34" s="68" t="str">
        <f t="shared" si="94"/>
        <v/>
      </c>
      <c r="DG34" s="92"/>
      <c r="DH34" s="149"/>
      <c r="DI34" s="69"/>
      <c r="DJ34" s="69"/>
      <c r="DK34" s="69"/>
      <c r="DL34" s="69"/>
      <c r="DM34" s="69"/>
      <c r="DN34" s="69"/>
      <c r="DO34" s="68"/>
      <c r="DP34" s="147" t="str">
        <f t="shared" si="65"/>
        <v/>
      </c>
      <c r="DQ34" s="137"/>
      <c r="DR34" s="138"/>
      <c r="DS34" s="138"/>
      <c r="DT34" s="138"/>
      <c r="DU34" s="68" t="str">
        <f t="shared" si="95"/>
        <v/>
      </c>
      <c r="DV34" s="68" t="str">
        <f t="shared" si="96"/>
        <v/>
      </c>
      <c r="DW34" s="68" t="str">
        <f t="shared" si="97"/>
        <v/>
      </c>
      <c r="DX34" s="92"/>
      <c r="DY34" s="149"/>
      <c r="DZ34" s="69"/>
      <c r="EA34" s="69"/>
      <c r="EB34" s="69"/>
      <c r="EC34" s="69"/>
      <c r="ED34" s="69"/>
      <c r="EE34" s="69"/>
      <c r="EF34" s="68"/>
      <c r="EG34" s="147" t="str">
        <f t="shared" si="66"/>
        <v/>
      </c>
      <c r="EH34" s="137"/>
      <c r="EI34" s="138"/>
      <c r="EJ34" s="138"/>
      <c r="EK34" s="138"/>
      <c r="EL34" s="68" t="str">
        <f t="shared" si="98"/>
        <v/>
      </c>
      <c r="EM34" s="68" t="str">
        <f t="shared" si="99"/>
        <v/>
      </c>
      <c r="EN34" s="68" t="str">
        <f t="shared" si="100"/>
        <v/>
      </c>
      <c r="EO34" s="92"/>
      <c r="EP34" s="149"/>
      <c r="EQ34" s="69"/>
      <c r="ER34" s="69"/>
      <c r="ES34" s="69"/>
      <c r="ET34" s="69"/>
      <c r="EU34" s="69"/>
      <c r="EV34" s="69"/>
      <c r="EW34" s="68"/>
      <c r="EX34" s="147" t="str">
        <f t="shared" si="67"/>
        <v/>
      </c>
      <c r="EY34" s="137"/>
      <c r="EZ34" s="138"/>
      <c r="FA34" s="138"/>
      <c r="FB34" s="138"/>
      <c r="FC34" s="68" t="str">
        <f t="shared" si="101"/>
        <v/>
      </c>
      <c r="FD34" s="68" t="str">
        <f t="shared" si="102"/>
        <v/>
      </c>
      <c r="FE34" s="68" t="str">
        <f t="shared" si="103"/>
        <v/>
      </c>
      <c r="FF34" s="92"/>
      <c r="FG34" s="149" t="str">
        <f t="shared" si="140"/>
        <v/>
      </c>
      <c r="FH34" s="69" t="str">
        <f t="shared" si="104"/>
        <v/>
      </c>
      <c r="FI34" s="69" t="str">
        <f t="shared" si="105"/>
        <v/>
      </c>
      <c r="FJ34" s="69" t="str">
        <f t="shared" si="106"/>
        <v/>
      </c>
      <c r="FK34" s="69" t="str">
        <f t="shared" si="107"/>
        <v/>
      </c>
      <c r="FL34" s="69" t="str">
        <f t="shared" si="108"/>
        <v/>
      </c>
      <c r="FM34" s="69" t="str">
        <f t="shared" si="109"/>
        <v/>
      </c>
      <c r="FN34" s="68" t="str">
        <f t="shared" si="141"/>
        <v/>
      </c>
      <c r="FO34" s="145" t="str">
        <f t="shared" si="142"/>
        <v/>
      </c>
      <c r="FP34" s="137"/>
      <c r="FQ34" s="138"/>
      <c r="FR34" s="138"/>
      <c r="FS34" s="138"/>
      <c r="FT34" s="68" t="str">
        <f t="shared" si="143"/>
        <v/>
      </c>
      <c r="FU34" s="68" t="str">
        <f t="shared" si="144"/>
        <v/>
      </c>
      <c r="FV34" s="68" t="str">
        <f t="shared" si="145"/>
        <v/>
      </c>
      <c r="FW34" s="92"/>
      <c r="FX34" s="149" t="str">
        <f t="shared" si="146"/>
        <v/>
      </c>
      <c r="FY34" s="69" t="str">
        <f t="shared" si="111"/>
        <v/>
      </c>
      <c r="FZ34" s="69" t="str">
        <f t="shared" si="112"/>
        <v/>
      </c>
      <c r="GA34" s="69" t="str">
        <f t="shared" si="113"/>
        <v/>
      </c>
      <c r="GB34" s="69" t="str">
        <f t="shared" si="114"/>
        <v/>
      </c>
      <c r="GC34" s="69" t="str">
        <f t="shared" si="115"/>
        <v/>
      </c>
      <c r="GD34" s="69" t="str">
        <f t="shared" si="116"/>
        <v/>
      </c>
      <c r="GE34" s="68" t="str">
        <f t="shared" si="147"/>
        <v/>
      </c>
      <c r="GF34" s="145" t="str">
        <f t="shared" si="148"/>
        <v/>
      </c>
      <c r="GG34" s="137"/>
      <c r="GH34" s="138"/>
      <c r="GI34" s="138"/>
      <c r="GJ34" s="138"/>
      <c r="GK34" s="68" t="str">
        <f t="shared" si="149"/>
        <v/>
      </c>
      <c r="GL34" s="68" t="str">
        <f t="shared" si="150"/>
        <v/>
      </c>
      <c r="GM34" s="68" t="str">
        <f t="shared" si="151"/>
        <v/>
      </c>
      <c r="GN34" s="92"/>
      <c r="GO34" s="149" t="str">
        <f t="shared" si="152"/>
        <v/>
      </c>
      <c r="GP34" s="69" t="str">
        <f t="shared" si="118"/>
        <v/>
      </c>
      <c r="GQ34" s="69" t="str">
        <f t="shared" si="119"/>
        <v/>
      </c>
      <c r="GR34" s="69" t="str">
        <f t="shared" si="120"/>
        <v/>
      </c>
      <c r="GS34" s="69" t="str">
        <f t="shared" si="121"/>
        <v/>
      </c>
      <c r="GT34" s="69" t="str">
        <f t="shared" si="122"/>
        <v/>
      </c>
      <c r="GU34" s="69" t="str">
        <f t="shared" si="123"/>
        <v/>
      </c>
      <c r="GV34" s="68" t="str">
        <f t="shared" si="153"/>
        <v/>
      </c>
      <c r="GW34" s="145" t="str">
        <f t="shared" si="154"/>
        <v/>
      </c>
      <c r="GX34" s="137"/>
      <c r="GY34" s="138"/>
      <c r="GZ34" s="138"/>
      <c r="HA34" s="138"/>
      <c r="HB34" s="68" t="str">
        <f t="shared" si="155"/>
        <v/>
      </c>
      <c r="HC34" s="68" t="str">
        <f t="shared" si="156"/>
        <v/>
      </c>
      <c r="HD34" s="68" t="str">
        <f t="shared" si="157"/>
        <v/>
      </c>
      <c r="HE34" s="92"/>
      <c r="HF34" s="149" t="str">
        <f t="shared" si="158"/>
        <v/>
      </c>
      <c r="HG34" s="69" t="str">
        <f t="shared" si="125"/>
        <v/>
      </c>
      <c r="HH34" s="69" t="str">
        <f t="shared" si="126"/>
        <v/>
      </c>
      <c r="HI34" s="69" t="str">
        <f t="shared" si="127"/>
        <v/>
      </c>
      <c r="HJ34" s="69" t="str">
        <f t="shared" si="128"/>
        <v/>
      </c>
      <c r="HK34" s="69" t="str">
        <f t="shared" si="129"/>
        <v/>
      </c>
      <c r="HL34" s="69" t="str">
        <f t="shared" si="130"/>
        <v/>
      </c>
      <c r="HM34" s="68" t="str">
        <f t="shared" si="159"/>
        <v/>
      </c>
      <c r="HN34" s="145" t="str">
        <f t="shared" si="160"/>
        <v/>
      </c>
      <c r="HO34" s="137"/>
      <c r="HP34" s="138"/>
      <c r="HQ34" s="138"/>
      <c r="HR34" s="138"/>
      <c r="HS34" s="68" t="str">
        <f t="shared" si="161"/>
        <v/>
      </c>
      <c r="HT34" s="68" t="str">
        <f t="shared" si="162"/>
        <v/>
      </c>
      <c r="HU34" s="68" t="str">
        <f t="shared" si="163"/>
        <v/>
      </c>
      <c r="HV34" s="92"/>
      <c r="HW34" s="149" t="str">
        <f t="shared" si="164"/>
        <v/>
      </c>
      <c r="HX34" s="69" t="str">
        <f t="shared" si="132"/>
        <v/>
      </c>
      <c r="HY34" s="69" t="str">
        <f t="shared" si="133"/>
        <v/>
      </c>
      <c r="HZ34" s="69" t="str">
        <f t="shared" si="134"/>
        <v/>
      </c>
      <c r="IA34" s="69" t="str">
        <f t="shared" si="135"/>
        <v/>
      </c>
      <c r="IB34" s="69" t="str">
        <f t="shared" si="136"/>
        <v/>
      </c>
      <c r="IC34" s="69" t="str">
        <f t="shared" si="137"/>
        <v/>
      </c>
      <c r="ID34" s="68" t="str">
        <f t="shared" si="165"/>
        <v/>
      </c>
      <c r="IE34" s="215" t="s">
        <v>135</v>
      </c>
    </row>
    <row r="35" spans="1:239" s="1" customFormat="1" ht="19.5" customHeight="1" x14ac:dyDescent="0.35">
      <c r="A35" s="232" t="s">
        <v>210</v>
      </c>
      <c r="B35" s="131"/>
      <c r="C35" s="132" t="s">
        <v>235</v>
      </c>
      <c r="D35" s="258" t="s">
        <v>135</v>
      </c>
      <c r="E35" s="19"/>
      <c r="F35" s="19"/>
      <c r="G35" s="19"/>
      <c r="H35" s="259"/>
      <c r="I35" s="19">
        <v>1</v>
      </c>
      <c r="J35" s="19"/>
      <c r="K35" s="19"/>
      <c r="L35" s="19"/>
      <c r="M35" s="19"/>
      <c r="N35" s="19"/>
      <c r="O35" s="13"/>
      <c r="P35" s="13"/>
      <c r="Q35" s="11"/>
      <c r="R35" s="11"/>
      <c r="S35" s="11"/>
      <c r="T35" s="12"/>
      <c r="U35" s="11"/>
      <c r="V35" s="11"/>
      <c r="W35" s="11"/>
      <c r="X35" s="11"/>
      <c r="Y35" s="119">
        <v>4</v>
      </c>
      <c r="Z35" s="115"/>
      <c r="AA35" s="59">
        <f t="shared" si="138"/>
        <v>120</v>
      </c>
      <c r="AB35" s="19">
        <f t="shared" si="167"/>
        <v>48</v>
      </c>
      <c r="AC35" s="78">
        <v>32</v>
      </c>
      <c r="AD35" s="78">
        <v>16</v>
      </c>
      <c r="AE35" s="78">
        <f t="shared" ref="AE35:AE39" si="173">$AI$17*AL35+BC35*$AZ$17+BT35*$BQ$17+CK35*$CH$17+DB35*$CY$17+DS35*$DP$17+EJ35*$EG$17+FA35*$EX$17+FR35*$FO$17+GZ35*$GW$17+GI35*$GF$17+HQ35*$HN$17</f>
        <v>0</v>
      </c>
      <c r="AF35" s="79">
        <f t="shared" si="168"/>
        <v>72</v>
      </c>
      <c r="AG35" s="469">
        <f t="shared" si="169"/>
        <v>0.6</v>
      </c>
      <c r="AH35" s="77">
        <f t="shared" si="139"/>
        <v>72</v>
      </c>
      <c r="AI35" s="145">
        <v>3</v>
      </c>
      <c r="AJ35" s="137"/>
      <c r="AK35" s="138"/>
      <c r="AL35" s="138"/>
      <c r="AM35" s="138"/>
      <c r="AN35" s="68"/>
      <c r="AO35" s="68"/>
      <c r="AP35" s="68"/>
      <c r="AQ35" s="92"/>
      <c r="AR35" s="149"/>
      <c r="AS35" s="69"/>
      <c r="AT35" s="69"/>
      <c r="AU35" s="69"/>
      <c r="AV35" s="69"/>
      <c r="AW35" s="69"/>
      <c r="AX35" s="69"/>
      <c r="AY35" s="68"/>
      <c r="AZ35" s="147"/>
      <c r="BA35" s="137"/>
      <c r="BB35" s="138"/>
      <c r="BC35" s="138"/>
      <c r="BD35" s="138"/>
      <c r="BE35" s="68" t="str">
        <f t="shared" si="170"/>
        <v/>
      </c>
      <c r="BF35" s="68" t="str">
        <f t="shared" si="171"/>
        <v/>
      </c>
      <c r="BG35" s="68" t="str">
        <f t="shared" si="172"/>
        <v/>
      </c>
      <c r="BH35" s="92"/>
      <c r="BI35" s="149"/>
      <c r="BJ35" s="69"/>
      <c r="BK35" s="69"/>
      <c r="BL35" s="69"/>
      <c r="BM35" s="69"/>
      <c r="BN35" s="69"/>
      <c r="BO35" s="69"/>
      <c r="BP35" s="68"/>
      <c r="BQ35" s="147"/>
      <c r="BR35" s="137">
        <v>2</v>
      </c>
      <c r="BS35" s="138">
        <v>1</v>
      </c>
      <c r="BT35" s="138"/>
      <c r="BU35" s="138"/>
      <c r="BV35" s="68">
        <f t="shared" si="86"/>
        <v>32</v>
      </c>
      <c r="BW35" s="68">
        <f t="shared" si="87"/>
        <v>16</v>
      </c>
      <c r="BX35" s="68" t="str">
        <f t="shared" si="88"/>
        <v/>
      </c>
      <c r="BY35" s="92"/>
      <c r="BZ35" s="149"/>
      <c r="CA35" s="69"/>
      <c r="CB35" s="69"/>
      <c r="CC35" s="69"/>
      <c r="CD35" s="69"/>
      <c r="CE35" s="69"/>
      <c r="CF35" s="69"/>
      <c r="CG35" s="68"/>
      <c r="CH35" s="147" t="str">
        <f t="shared" si="63"/>
        <v/>
      </c>
      <c r="CI35" s="137"/>
      <c r="CJ35" s="138"/>
      <c r="CK35" s="138"/>
      <c r="CL35" s="138"/>
      <c r="CM35" s="68" t="str">
        <f t="shared" si="89"/>
        <v/>
      </c>
      <c r="CN35" s="68" t="str">
        <f t="shared" si="90"/>
        <v/>
      </c>
      <c r="CO35" s="68" t="str">
        <f t="shared" si="91"/>
        <v/>
      </c>
      <c r="CP35" s="92"/>
      <c r="CQ35" s="149"/>
      <c r="CR35" s="69"/>
      <c r="CS35" s="69"/>
      <c r="CT35" s="69"/>
      <c r="CU35" s="69"/>
      <c r="CV35" s="69"/>
      <c r="CW35" s="69"/>
      <c r="CX35" s="68"/>
      <c r="CY35" s="147" t="str">
        <f t="shared" si="64"/>
        <v/>
      </c>
      <c r="CZ35" s="137"/>
      <c r="DA35" s="138"/>
      <c r="DB35" s="138"/>
      <c r="DC35" s="138"/>
      <c r="DD35" s="68" t="str">
        <f t="shared" si="92"/>
        <v/>
      </c>
      <c r="DE35" s="68" t="str">
        <f t="shared" si="93"/>
        <v/>
      </c>
      <c r="DF35" s="68" t="str">
        <f t="shared" si="94"/>
        <v/>
      </c>
      <c r="DG35" s="92"/>
      <c r="DH35" s="149"/>
      <c r="DI35" s="69"/>
      <c r="DJ35" s="69"/>
      <c r="DK35" s="69"/>
      <c r="DL35" s="69"/>
      <c r="DM35" s="69"/>
      <c r="DN35" s="69"/>
      <c r="DO35" s="68"/>
      <c r="DP35" s="147" t="str">
        <f t="shared" si="65"/>
        <v/>
      </c>
      <c r="DQ35" s="137"/>
      <c r="DR35" s="138"/>
      <c r="DS35" s="138"/>
      <c r="DT35" s="138"/>
      <c r="DU35" s="68" t="str">
        <f t="shared" si="95"/>
        <v/>
      </c>
      <c r="DV35" s="68" t="str">
        <f t="shared" si="96"/>
        <v/>
      </c>
      <c r="DW35" s="68" t="str">
        <f t="shared" si="97"/>
        <v/>
      </c>
      <c r="DX35" s="92"/>
      <c r="DY35" s="149"/>
      <c r="DZ35" s="69"/>
      <c r="EA35" s="69"/>
      <c r="EB35" s="69"/>
      <c r="EC35" s="69"/>
      <c r="ED35" s="69"/>
      <c r="EE35" s="69"/>
      <c r="EF35" s="68"/>
      <c r="EG35" s="147" t="str">
        <f t="shared" si="66"/>
        <v/>
      </c>
      <c r="EH35" s="137"/>
      <c r="EI35" s="138"/>
      <c r="EJ35" s="138"/>
      <c r="EK35" s="138"/>
      <c r="EL35" s="68" t="str">
        <f t="shared" si="98"/>
        <v/>
      </c>
      <c r="EM35" s="68" t="str">
        <f t="shared" si="99"/>
        <v/>
      </c>
      <c r="EN35" s="68" t="str">
        <f t="shared" si="100"/>
        <v/>
      </c>
      <c r="EO35" s="92"/>
      <c r="EP35" s="149"/>
      <c r="EQ35" s="69"/>
      <c r="ER35" s="69"/>
      <c r="ES35" s="69"/>
      <c r="ET35" s="69"/>
      <c r="EU35" s="69"/>
      <c r="EV35" s="69"/>
      <c r="EW35" s="68"/>
      <c r="EX35" s="147" t="str">
        <f t="shared" si="67"/>
        <v/>
      </c>
      <c r="EY35" s="137"/>
      <c r="EZ35" s="138"/>
      <c r="FA35" s="138"/>
      <c r="FB35" s="138"/>
      <c r="FC35" s="68" t="str">
        <f t="shared" si="101"/>
        <v/>
      </c>
      <c r="FD35" s="68" t="str">
        <f t="shared" si="102"/>
        <v/>
      </c>
      <c r="FE35" s="68" t="str">
        <f t="shared" si="103"/>
        <v/>
      </c>
      <c r="FF35" s="92"/>
      <c r="FG35" s="149" t="str">
        <f t="shared" si="140"/>
        <v/>
      </c>
      <c r="FH35" s="69" t="str">
        <f t="shared" si="104"/>
        <v/>
      </c>
      <c r="FI35" s="69" t="str">
        <f t="shared" si="105"/>
        <v/>
      </c>
      <c r="FJ35" s="69" t="str">
        <f t="shared" si="106"/>
        <v/>
      </c>
      <c r="FK35" s="69" t="str">
        <f t="shared" si="107"/>
        <v/>
      </c>
      <c r="FL35" s="69" t="str">
        <f t="shared" si="108"/>
        <v/>
      </c>
      <c r="FM35" s="69" t="str">
        <f t="shared" si="109"/>
        <v/>
      </c>
      <c r="FN35" s="68" t="str">
        <f t="shared" si="141"/>
        <v/>
      </c>
      <c r="FO35" s="145" t="str">
        <f t="shared" si="142"/>
        <v/>
      </c>
      <c r="FP35" s="137"/>
      <c r="FQ35" s="138"/>
      <c r="FR35" s="138"/>
      <c r="FS35" s="138"/>
      <c r="FT35" s="68" t="str">
        <f t="shared" si="143"/>
        <v/>
      </c>
      <c r="FU35" s="68" t="str">
        <f t="shared" si="144"/>
        <v/>
      </c>
      <c r="FV35" s="68" t="str">
        <f t="shared" si="145"/>
        <v/>
      </c>
      <c r="FW35" s="92"/>
      <c r="FX35" s="149" t="str">
        <f t="shared" si="146"/>
        <v/>
      </c>
      <c r="FY35" s="69" t="str">
        <f t="shared" si="111"/>
        <v/>
      </c>
      <c r="FZ35" s="69" t="str">
        <f t="shared" si="112"/>
        <v/>
      </c>
      <c r="GA35" s="69" t="str">
        <f t="shared" si="113"/>
        <v/>
      </c>
      <c r="GB35" s="69" t="str">
        <f t="shared" si="114"/>
        <v/>
      </c>
      <c r="GC35" s="69" t="str">
        <f t="shared" si="115"/>
        <v/>
      </c>
      <c r="GD35" s="69" t="str">
        <f t="shared" si="116"/>
        <v/>
      </c>
      <c r="GE35" s="68" t="str">
        <f t="shared" si="147"/>
        <v/>
      </c>
      <c r="GF35" s="145" t="str">
        <f t="shared" si="148"/>
        <v/>
      </c>
      <c r="GG35" s="137"/>
      <c r="GH35" s="138"/>
      <c r="GI35" s="138"/>
      <c r="GJ35" s="138"/>
      <c r="GK35" s="68" t="str">
        <f t="shared" si="149"/>
        <v/>
      </c>
      <c r="GL35" s="68" t="str">
        <f t="shared" si="150"/>
        <v/>
      </c>
      <c r="GM35" s="68" t="str">
        <f t="shared" si="151"/>
        <v/>
      </c>
      <c r="GN35" s="92"/>
      <c r="GO35" s="149" t="str">
        <f t="shared" si="152"/>
        <v/>
      </c>
      <c r="GP35" s="69" t="str">
        <f t="shared" si="118"/>
        <v/>
      </c>
      <c r="GQ35" s="69" t="str">
        <f t="shared" si="119"/>
        <v/>
      </c>
      <c r="GR35" s="69" t="str">
        <f t="shared" si="120"/>
        <v/>
      </c>
      <c r="GS35" s="69" t="str">
        <f t="shared" si="121"/>
        <v/>
      </c>
      <c r="GT35" s="69" t="str">
        <f t="shared" si="122"/>
        <v/>
      </c>
      <c r="GU35" s="69" t="str">
        <f t="shared" si="123"/>
        <v/>
      </c>
      <c r="GV35" s="68" t="str">
        <f t="shared" si="153"/>
        <v/>
      </c>
      <c r="GW35" s="145" t="str">
        <f t="shared" si="154"/>
        <v/>
      </c>
      <c r="GX35" s="137"/>
      <c r="GY35" s="138"/>
      <c r="GZ35" s="138"/>
      <c r="HA35" s="138"/>
      <c r="HB35" s="68" t="str">
        <f t="shared" si="155"/>
        <v/>
      </c>
      <c r="HC35" s="68" t="str">
        <f t="shared" si="156"/>
        <v/>
      </c>
      <c r="HD35" s="68" t="str">
        <f t="shared" si="157"/>
        <v/>
      </c>
      <c r="HE35" s="92"/>
      <c r="HF35" s="149" t="str">
        <f t="shared" si="158"/>
        <v/>
      </c>
      <c r="HG35" s="69" t="str">
        <f t="shared" si="125"/>
        <v/>
      </c>
      <c r="HH35" s="69" t="str">
        <f t="shared" si="126"/>
        <v/>
      </c>
      <c r="HI35" s="69" t="str">
        <f t="shared" si="127"/>
        <v/>
      </c>
      <c r="HJ35" s="69" t="str">
        <f t="shared" si="128"/>
        <v/>
      </c>
      <c r="HK35" s="69" t="str">
        <f t="shared" si="129"/>
        <v/>
      </c>
      <c r="HL35" s="69" t="str">
        <f t="shared" si="130"/>
        <v/>
      </c>
      <c r="HM35" s="68" t="str">
        <f t="shared" si="159"/>
        <v/>
      </c>
      <c r="HN35" s="145" t="str">
        <f t="shared" si="160"/>
        <v/>
      </c>
      <c r="HO35" s="137"/>
      <c r="HP35" s="138"/>
      <c r="HQ35" s="138"/>
      <c r="HR35" s="138"/>
      <c r="HS35" s="68" t="str">
        <f t="shared" si="161"/>
        <v/>
      </c>
      <c r="HT35" s="68" t="str">
        <f t="shared" si="162"/>
        <v/>
      </c>
      <c r="HU35" s="68" t="str">
        <f t="shared" si="163"/>
        <v/>
      </c>
      <c r="HV35" s="92"/>
      <c r="HW35" s="149" t="str">
        <f t="shared" si="164"/>
        <v/>
      </c>
      <c r="HX35" s="69" t="str">
        <f t="shared" si="132"/>
        <v/>
      </c>
      <c r="HY35" s="69" t="str">
        <f t="shared" si="133"/>
        <v/>
      </c>
      <c r="HZ35" s="69" t="str">
        <f t="shared" si="134"/>
        <v/>
      </c>
      <c r="IA35" s="69" t="str">
        <f t="shared" si="135"/>
        <v/>
      </c>
      <c r="IB35" s="69" t="str">
        <f t="shared" si="136"/>
        <v/>
      </c>
      <c r="IC35" s="69" t="str">
        <f t="shared" si="137"/>
        <v/>
      </c>
      <c r="ID35" s="68" t="str">
        <f t="shared" si="165"/>
        <v/>
      </c>
      <c r="IE35" s="215" t="s">
        <v>135</v>
      </c>
    </row>
    <row r="36" spans="1:239" s="1" customFormat="1" ht="19.5" customHeight="1" x14ac:dyDescent="0.35">
      <c r="A36" s="232" t="s">
        <v>218</v>
      </c>
      <c r="B36" s="131"/>
      <c r="C36" s="132" t="s">
        <v>236</v>
      </c>
      <c r="D36" s="258" t="s">
        <v>135</v>
      </c>
      <c r="E36" s="19">
        <v>2</v>
      </c>
      <c r="F36" s="19">
        <v>4</v>
      </c>
      <c r="G36" s="19">
        <v>6</v>
      </c>
      <c r="H36" s="259"/>
      <c r="I36" s="19">
        <v>1</v>
      </c>
      <c r="J36" s="19">
        <v>3</v>
      </c>
      <c r="K36" s="19">
        <v>5</v>
      </c>
      <c r="L36" s="19"/>
      <c r="M36" s="19"/>
      <c r="N36" s="19"/>
      <c r="O36" s="13"/>
      <c r="P36" s="13"/>
      <c r="Q36" s="11"/>
      <c r="R36" s="11"/>
      <c r="S36" s="11"/>
      <c r="T36" s="12"/>
      <c r="U36" s="11"/>
      <c r="V36" s="11"/>
      <c r="W36" s="11"/>
      <c r="X36" s="11"/>
      <c r="Y36" s="119">
        <v>20</v>
      </c>
      <c r="Z36" s="115"/>
      <c r="AA36" s="59">
        <f t="shared" si="138"/>
        <v>600</v>
      </c>
      <c r="AB36" s="19">
        <f t="shared" si="167"/>
        <v>272</v>
      </c>
      <c r="AC36" s="78">
        <v>0</v>
      </c>
      <c r="AD36" s="78">
        <v>0</v>
      </c>
      <c r="AE36" s="78">
        <v>272</v>
      </c>
      <c r="AF36" s="79">
        <f t="shared" si="168"/>
        <v>328</v>
      </c>
      <c r="AG36" s="469">
        <f t="shared" si="169"/>
        <v>0.54666666666666663</v>
      </c>
      <c r="AH36" s="77">
        <f t="shared" si="139"/>
        <v>328</v>
      </c>
      <c r="AI36" s="145">
        <v>3</v>
      </c>
      <c r="AJ36" s="137"/>
      <c r="AK36" s="138"/>
      <c r="AL36" s="138"/>
      <c r="AM36" s="138"/>
      <c r="AN36" s="68"/>
      <c r="AO36" s="68"/>
      <c r="AP36" s="68"/>
      <c r="AQ36" s="92"/>
      <c r="AR36" s="149"/>
      <c r="AS36" s="69"/>
      <c r="AT36" s="69"/>
      <c r="AU36" s="69"/>
      <c r="AV36" s="69"/>
      <c r="AW36" s="69"/>
      <c r="AX36" s="69"/>
      <c r="AY36" s="68"/>
      <c r="AZ36" s="147">
        <v>3</v>
      </c>
      <c r="BA36" s="137"/>
      <c r="BB36" s="138"/>
      <c r="BC36" s="138"/>
      <c r="BD36" s="138"/>
      <c r="BE36" s="68" t="str">
        <f t="shared" si="170"/>
        <v/>
      </c>
      <c r="BF36" s="68" t="str">
        <f t="shared" si="171"/>
        <v/>
      </c>
      <c r="BG36" s="68" t="str">
        <f t="shared" si="172"/>
        <v/>
      </c>
      <c r="BH36" s="92"/>
      <c r="BI36" s="149"/>
      <c r="BJ36" s="69"/>
      <c r="BK36" s="69"/>
      <c r="BL36" s="69"/>
      <c r="BM36" s="69"/>
      <c r="BN36" s="69"/>
      <c r="BO36" s="69"/>
      <c r="BP36" s="68"/>
      <c r="BQ36" s="147">
        <v>3</v>
      </c>
      <c r="BR36" s="137"/>
      <c r="BS36" s="138"/>
      <c r="BT36" s="138"/>
      <c r="BU36" s="138"/>
      <c r="BV36" s="68" t="str">
        <f t="shared" si="86"/>
        <v/>
      </c>
      <c r="BW36" s="68" t="str">
        <f t="shared" si="87"/>
        <v/>
      </c>
      <c r="BX36" s="68" t="str">
        <f t="shared" si="88"/>
        <v/>
      </c>
      <c r="BY36" s="92"/>
      <c r="BZ36" s="149"/>
      <c r="CA36" s="69"/>
      <c r="CB36" s="69"/>
      <c r="CC36" s="69"/>
      <c r="CD36" s="69"/>
      <c r="CE36" s="69"/>
      <c r="CF36" s="69"/>
      <c r="CG36" s="68"/>
      <c r="CH36" s="147">
        <v>3</v>
      </c>
      <c r="CI36" s="137">
        <v>2</v>
      </c>
      <c r="CJ36" s="138">
        <v>2</v>
      </c>
      <c r="CK36" s="138"/>
      <c r="CL36" s="138"/>
      <c r="CM36" s="68">
        <f t="shared" si="89"/>
        <v>36</v>
      </c>
      <c r="CN36" s="68">
        <f t="shared" si="90"/>
        <v>36</v>
      </c>
      <c r="CO36" s="68" t="str">
        <f t="shared" si="91"/>
        <v/>
      </c>
      <c r="CP36" s="92"/>
      <c r="CQ36" s="149"/>
      <c r="CR36" s="69"/>
      <c r="CS36" s="69"/>
      <c r="CT36" s="69"/>
      <c r="CU36" s="69"/>
      <c r="CV36" s="69"/>
      <c r="CW36" s="69"/>
      <c r="CX36" s="68"/>
      <c r="CY36" s="147">
        <v>2</v>
      </c>
      <c r="CZ36" s="137"/>
      <c r="DA36" s="138"/>
      <c r="DB36" s="138"/>
      <c r="DC36" s="138"/>
      <c r="DD36" s="68" t="str">
        <f t="shared" si="92"/>
        <v/>
      </c>
      <c r="DE36" s="68" t="str">
        <f t="shared" si="93"/>
        <v/>
      </c>
      <c r="DF36" s="68" t="str">
        <f t="shared" si="94"/>
        <v/>
      </c>
      <c r="DG36" s="92"/>
      <c r="DH36" s="149"/>
      <c r="DI36" s="69"/>
      <c r="DJ36" s="69"/>
      <c r="DK36" s="69"/>
      <c r="DL36" s="69"/>
      <c r="DM36" s="69"/>
      <c r="DN36" s="69"/>
      <c r="DO36" s="68"/>
      <c r="DP36" s="147">
        <v>2</v>
      </c>
      <c r="DQ36" s="137"/>
      <c r="DR36" s="138"/>
      <c r="DS36" s="138"/>
      <c r="DT36" s="138"/>
      <c r="DU36" s="68" t="str">
        <f t="shared" si="95"/>
        <v/>
      </c>
      <c r="DV36" s="68" t="str">
        <f t="shared" si="96"/>
        <v/>
      </c>
      <c r="DW36" s="68" t="str">
        <f t="shared" si="97"/>
        <v/>
      </c>
      <c r="DX36" s="92"/>
      <c r="DY36" s="149"/>
      <c r="DZ36" s="69"/>
      <c r="EA36" s="69"/>
      <c r="EB36" s="69"/>
      <c r="EC36" s="69"/>
      <c r="ED36" s="69"/>
      <c r="EE36" s="69"/>
      <c r="EF36" s="68"/>
      <c r="EG36" s="147" t="str">
        <f t="shared" si="66"/>
        <v/>
      </c>
      <c r="EH36" s="137"/>
      <c r="EI36" s="138"/>
      <c r="EJ36" s="138"/>
      <c r="EK36" s="138"/>
      <c r="EL36" s="68" t="str">
        <f t="shared" si="98"/>
        <v/>
      </c>
      <c r="EM36" s="68" t="str">
        <f t="shared" si="99"/>
        <v/>
      </c>
      <c r="EN36" s="68" t="str">
        <f t="shared" si="100"/>
        <v/>
      </c>
      <c r="EO36" s="92"/>
      <c r="EP36" s="149"/>
      <c r="EQ36" s="69"/>
      <c r="ER36" s="69"/>
      <c r="ES36" s="69"/>
      <c r="ET36" s="69"/>
      <c r="EU36" s="69"/>
      <c r="EV36" s="69"/>
      <c r="EW36" s="68"/>
      <c r="EX36" s="147" t="str">
        <f t="shared" si="67"/>
        <v/>
      </c>
      <c r="EY36" s="137"/>
      <c r="EZ36" s="138"/>
      <c r="FA36" s="138"/>
      <c r="FB36" s="138"/>
      <c r="FC36" s="68" t="str">
        <f t="shared" si="101"/>
        <v/>
      </c>
      <c r="FD36" s="68" t="str">
        <f t="shared" si="102"/>
        <v/>
      </c>
      <c r="FE36" s="68" t="str">
        <f t="shared" si="103"/>
        <v/>
      </c>
      <c r="FF36" s="92"/>
      <c r="FG36" s="149" t="str">
        <f t="shared" si="140"/>
        <v/>
      </c>
      <c r="FH36" s="69" t="str">
        <f t="shared" si="104"/>
        <v/>
      </c>
      <c r="FI36" s="69" t="str">
        <f t="shared" si="105"/>
        <v/>
      </c>
      <c r="FJ36" s="69" t="str">
        <f t="shared" si="106"/>
        <v/>
      </c>
      <c r="FK36" s="69" t="str">
        <f t="shared" si="107"/>
        <v/>
      </c>
      <c r="FL36" s="69" t="str">
        <f t="shared" si="108"/>
        <v/>
      </c>
      <c r="FM36" s="69" t="str">
        <f t="shared" si="109"/>
        <v/>
      </c>
      <c r="FN36" s="68" t="str">
        <f t="shared" si="141"/>
        <v/>
      </c>
      <c r="FO36" s="145" t="str">
        <f t="shared" si="142"/>
        <v/>
      </c>
      <c r="FP36" s="137"/>
      <c r="FQ36" s="138"/>
      <c r="FR36" s="138"/>
      <c r="FS36" s="138"/>
      <c r="FT36" s="68" t="str">
        <f t="shared" si="143"/>
        <v/>
      </c>
      <c r="FU36" s="68" t="str">
        <f t="shared" si="144"/>
        <v/>
      </c>
      <c r="FV36" s="68" t="str">
        <f t="shared" si="145"/>
        <v/>
      </c>
      <c r="FW36" s="92"/>
      <c r="FX36" s="149" t="str">
        <f t="shared" si="146"/>
        <v/>
      </c>
      <c r="FY36" s="69" t="str">
        <f t="shared" si="111"/>
        <v/>
      </c>
      <c r="FZ36" s="69" t="str">
        <f t="shared" si="112"/>
        <v/>
      </c>
      <c r="GA36" s="69" t="str">
        <f t="shared" si="113"/>
        <v/>
      </c>
      <c r="GB36" s="69" t="str">
        <f t="shared" si="114"/>
        <v/>
      </c>
      <c r="GC36" s="69" t="str">
        <f t="shared" si="115"/>
        <v/>
      </c>
      <c r="GD36" s="69" t="str">
        <f t="shared" si="116"/>
        <v/>
      </c>
      <c r="GE36" s="68" t="str">
        <f t="shared" si="147"/>
        <v/>
      </c>
      <c r="GF36" s="145" t="str">
        <f t="shared" si="148"/>
        <v/>
      </c>
      <c r="GG36" s="137"/>
      <c r="GH36" s="138"/>
      <c r="GI36" s="138"/>
      <c r="GJ36" s="138"/>
      <c r="GK36" s="68" t="str">
        <f t="shared" si="149"/>
        <v/>
      </c>
      <c r="GL36" s="68" t="str">
        <f t="shared" si="150"/>
        <v/>
      </c>
      <c r="GM36" s="68" t="str">
        <f t="shared" si="151"/>
        <v/>
      </c>
      <c r="GN36" s="92"/>
      <c r="GO36" s="149" t="str">
        <f t="shared" si="152"/>
        <v/>
      </c>
      <c r="GP36" s="69" t="str">
        <f t="shared" si="118"/>
        <v/>
      </c>
      <c r="GQ36" s="69" t="str">
        <f t="shared" si="119"/>
        <v/>
      </c>
      <c r="GR36" s="69" t="str">
        <f t="shared" si="120"/>
        <v/>
      </c>
      <c r="GS36" s="69" t="str">
        <f t="shared" si="121"/>
        <v/>
      </c>
      <c r="GT36" s="69" t="str">
        <f t="shared" si="122"/>
        <v/>
      </c>
      <c r="GU36" s="69" t="str">
        <f t="shared" si="123"/>
        <v/>
      </c>
      <c r="GV36" s="68" t="str">
        <f t="shared" si="153"/>
        <v/>
      </c>
      <c r="GW36" s="145" t="str">
        <f t="shared" si="154"/>
        <v/>
      </c>
      <c r="GX36" s="137"/>
      <c r="GY36" s="138"/>
      <c r="GZ36" s="138"/>
      <c r="HA36" s="138"/>
      <c r="HB36" s="68" t="str">
        <f t="shared" si="155"/>
        <v/>
      </c>
      <c r="HC36" s="68" t="str">
        <f t="shared" si="156"/>
        <v/>
      </c>
      <c r="HD36" s="68" t="str">
        <f t="shared" si="157"/>
        <v/>
      </c>
      <c r="HE36" s="92"/>
      <c r="HF36" s="149" t="str">
        <f t="shared" si="158"/>
        <v/>
      </c>
      <c r="HG36" s="69" t="str">
        <f t="shared" si="125"/>
        <v/>
      </c>
      <c r="HH36" s="69" t="str">
        <f t="shared" si="126"/>
        <v/>
      </c>
      <c r="HI36" s="69" t="str">
        <f t="shared" si="127"/>
        <v/>
      </c>
      <c r="HJ36" s="69" t="str">
        <f t="shared" si="128"/>
        <v/>
      </c>
      <c r="HK36" s="69" t="str">
        <f t="shared" si="129"/>
        <v/>
      </c>
      <c r="HL36" s="69" t="str">
        <f t="shared" si="130"/>
        <v/>
      </c>
      <c r="HM36" s="68" t="str">
        <f t="shared" si="159"/>
        <v/>
      </c>
      <c r="HN36" s="145" t="str">
        <f t="shared" si="160"/>
        <v/>
      </c>
      <c r="HO36" s="137"/>
      <c r="HP36" s="138"/>
      <c r="HQ36" s="138"/>
      <c r="HR36" s="138"/>
      <c r="HS36" s="68" t="str">
        <f t="shared" si="161"/>
        <v/>
      </c>
      <c r="HT36" s="68" t="str">
        <f t="shared" si="162"/>
        <v/>
      </c>
      <c r="HU36" s="68" t="str">
        <f t="shared" si="163"/>
        <v/>
      </c>
      <c r="HV36" s="92"/>
      <c r="HW36" s="149" t="str">
        <f t="shared" si="164"/>
        <v/>
      </c>
      <c r="HX36" s="69" t="str">
        <f t="shared" si="132"/>
        <v/>
      </c>
      <c r="HY36" s="69" t="str">
        <f t="shared" si="133"/>
        <v/>
      </c>
      <c r="HZ36" s="69" t="str">
        <f t="shared" si="134"/>
        <v/>
      </c>
      <c r="IA36" s="69" t="str">
        <f t="shared" si="135"/>
        <v/>
      </c>
      <c r="IB36" s="69" t="str">
        <f t="shared" si="136"/>
        <v/>
      </c>
      <c r="IC36" s="69" t="str">
        <f t="shared" si="137"/>
        <v/>
      </c>
      <c r="ID36" s="68" t="str">
        <f t="shared" si="165"/>
        <v/>
      </c>
      <c r="IE36" s="215" t="s">
        <v>135</v>
      </c>
    </row>
    <row r="37" spans="1:239" s="1" customFormat="1" ht="19.5" customHeight="1" x14ac:dyDescent="0.35">
      <c r="A37" s="232" t="s">
        <v>211</v>
      </c>
      <c r="B37" s="131"/>
      <c r="C37" s="132" t="s">
        <v>254</v>
      </c>
      <c r="D37" s="258"/>
      <c r="E37" s="19">
        <v>5</v>
      </c>
      <c r="F37" s="19">
        <v>6</v>
      </c>
      <c r="G37" s="19">
        <v>7</v>
      </c>
      <c r="H37" s="259">
        <v>8</v>
      </c>
      <c r="I37" s="19">
        <v>4</v>
      </c>
      <c r="J37" s="19"/>
      <c r="K37" s="19"/>
      <c r="L37" s="19"/>
      <c r="M37" s="19"/>
      <c r="N37" s="19"/>
      <c r="O37" s="13"/>
      <c r="P37" s="13"/>
      <c r="Q37" s="11"/>
      <c r="R37" s="11"/>
      <c r="S37" s="11"/>
      <c r="T37" s="12"/>
      <c r="U37" s="11"/>
      <c r="V37" s="11"/>
      <c r="W37" s="11"/>
      <c r="X37" s="11"/>
      <c r="Y37" s="626">
        <v>13</v>
      </c>
      <c r="Z37" s="627"/>
      <c r="AA37" s="628">
        <f t="shared" si="138"/>
        <v>390</v>
      </c>
      <c r="AB37" s="623">
        <f t="shared" si="167"/>
        <v>186</v>
      </c>
      <c r="AC37" s="624">
        <v>18</v>
      </c>
      <c r="AD37" s="624">
        <v>168</v>
      </c>
      <c r="AE37" s="624">
        <v>0</v>
      </c>
      <c r="AF37" s="625">
        <f t="shared" si="168"/>
        <v>204</v>
      </c>
      <c r="AG37" s="469">
        <f t="shared" si="169"/>
        <v>0.52307692307692311</v>
      </c>
      <c r="AH37" s="77"/>
      <c r="AI37" s="145" t="str">
        <f t="shared" si="166"/>
        <v/>
      </c>
      <c r="AJ37" s="137"/>
      <c r="AK37" s="138"/>
      <c r="AL37" s="138"/>
      <c r="AM37" s="138"/>
      <c r="AN37" s="68"/>
      <c r="AO37" s="68"/>
      <c r="AP37" s="68"/>
      <c r="AQ37" s="92"/>
      <c r="AR37" s="149"/>
      <c r="AS37" s="69"/>
      <c r="AT37" s="69"/>
      <c r="AU37" s="69"/>
      <c r="AV37" s="69"/>
      <c r="AW37" s="69"/>
      <c r="AX37" s="69"/>
      <c r="AY37" s="68"/>
      <c r="AZ37" s="147" t="str">
        <f t="shared" si="69"/>
        <v/>
      </c>
      <c r="BA37" s="137"/>
      <c r="BB37" s="138"/>
      <c r="BC37" s="138"/>
      <c r="BD37" s="138"/>
      <c r="BE37" s="68" t="str">
        <f t="shared" si="170"/>
        <v/>
      </c>
      <c r="BF37" s="68" t="str">
        <f t="shared" si="171"/>
        <v/>
      </c>
      <c r="BG37" s="68" t="str">
        <f t="shared" si="172"/>
        <v/>
      </c>
      <c r="BH37" s="92"/>
      <c r="BI37" s="149"/>
      <c r="BJ37" s="69"/>
      <c r="BK37" s="69"/>
      <c r="BL37" s="69"/>
      <c r="BM37" s="69"/>
      <c r="BN37" s="69"/>
      <c r="BO37" s="69"/>
      <c r="BP37" s="68"/>
      <c r="BQ37" s="147" t="str">
        <f t="shared" si="62"/>
        <v/>
      </c>
      <c r="BR37" s="137"/>
      <c r="BS37" s="138"/>
      <c r="BT37" s="138"/>
      <c r="BU37" s="138"/>
      <c r="BV37" s="68" t="str">
        <f t="shared" si="86"/>
        <v/>
      </c>
      <c r="BW37" s="68" t="str">
        <f t="shared" si="87"/>
        <v/>
      </c>
      <c r="BX37" s="68" t="str">
        <f t="shared" si="88"/>
        <v/>
      </c>
      <c r="BY37" s="92"/>
      <c r="BZ37" s="149"/>
      <c r="CA37" s="69"/>
      <c r="CB37" s="69"/>
      <c r="CC37" s="69"/>
      <c r="CD37" s="69"/>
      <c r="CE37" s="69"/>
      <c r="CF37" s="69"/>
      <c r="CG37" s="68"/>
      <c r="CH37" s="147">
        <v>3</v>
      </c>
      <c r="CI37" s="137">
        <v>2</v>
      </c>
      <c r="CJ37" s="138">
        <v>1</v>
      </c>
      <c r="CK37" s="138"/>
      <c r="CL37" s="138"/>
      <c r="CM37" s="68">
        <f t="shared" si="89"/>
        <v>36</v>
      </c>
      <c r="CN37" s="68">
        <f t="shared" si="90"/>
        <v>18</v>
      </c>
      <c r="CO37" s="68" t="str">
        <f t="shared" si="91"/>
        <v/>
      </c>
      <c r="CP37" s="92"/>
      <c r="CQ37" s="149"/>
      <c r="CR37" s="69"/>
      <c r="CS37" s="69"/>
      <c r="CT37" s="69"/>
      <c r="CU37" s="69"/>
      <c r="CV37" s="69"/>
      <c r="CW37" s="69"/>
      <c r="CX37" s="68"/>
      <c r="CY37" s="147">
        <v>2</v>
      </c>
      <c r="CZ37" s="137"/>
      <c r="DA37" s="138"/>
      <c r="DB37" s="138"/>
      <c r="DC37" s="138"/>
      <c r="DD37" s="68" t="str">
        <f t="shared" si="92"/>
        <v/>
      </c>
      <c r="DE37" s="68" t="str">
        <f t="shared" si="93"/>
        <v/>
      </c>
      <c r="DF37" s="68" t="str">
        <f t="shared" si="94"/>
        <v/>
      </c>
      <c r="DG37" s="92"/>
      <c r="DH37" s="149"/>
      <c r="DI37" s="69"/>
      <c r="DJ37" s="69"/>
      <c r="DK37" s="69"/>
      <c r="DL37" s="69"/>
      <c r="DM37" s="69"/>
      <c r="DN37" s="69"/>
      <c r="DO37" s="68"/>
      <c r="DP37" s="147">
        <v>2</v>
      </c>
      <c r="DQ37" s="137"/>
      <c r="DR37" s="138"/>
      <c r="DS37" s="138"/>
      <c r="DT37" s="138"/>
      <c r="DU37" s="68" t="str">
        <f t="shared" si="95"/>
        <v/>
      </c>
      <c r="DV37" s="68" t="str">
        <f t="shared" si="96"/>
        <v/>
      </c>
      <c r="DW37" s="68" t="str">
        <f t="shared" si="97"/>
        <v/>
      </c>
      <c r="DX37" s="92"/>
      <c r="DY37" s="149"/>
      <c r="DZ37" s="69"/>
      <c r="EA37" s="69"/>
      <c r="EB37" s="69"/>
      <c r="EC37" s="69"/>
      <c r="ED37" s="69"/>
      <c r="EE37" s="69"/>
      <c r="EF37" s="68"/>
      <c r="EG37" s="147">
        <v>2</v>
      </c>
      <c r="EH37" s="137"/>
      <c r="EI37" s="138"/>
      <c r="EJ37" s="138"/>
      <c r="EK37" s="138"/>
      <c r="EL37" s="68" t="str">
        <f t="shared" si="98"/>
        <v/>
      </c>
      <c r="EM37" s="68" t="str">
        <f t="shared" si="99"/>
        <v/>
      </c>
      <c r="EN37" s="68" t="str">
        <f t="shared" si="100"/>
        <v/>
      </c>
      <c r="EO37" s="92"/>
      <c r="EP37" s="149"/>
      <c r="EQ37" s="69"/>
      <c r="ER37" s="69"/>
      <c r="ES37" s="69"/>
      <c r="ET37" s="69"/>
      <c r="EU37" s="69"/>
      <c r="EV37" s="69"/>
      <c r="EW37" s="68"/>
      <c r="EX37" s="147">
        <v>2</v>
      </c>
      <c r="EY37" s="137"/>
      <c r="EZ37" s="138"/>
      <c r="FA37" s="138"/>
      <c r="FB37" s="138"/>
      <c r="FC37" s="68" t="str">
        <f t="shared" si="101"/>
        <v/>
      </c>
      <c r="FD37" s="68" t="str">
        <f t="shared" si="102"/>
        <v/>
      </c>
      <c r="FE37" s="68" t="str">
        <f t="shared" si="103"/>
        <v/>
      </c>
      <c r="FF37" s="92"/>
      <c r="FG37" s="149"/>
      <c r="FH37" s="69"/>
      <c r="FI37" s="69"/>
      <c r="FJ37" s="69"/>
      <c r="FK37" s="69"/>
      <c r="FL37" s="69" t="str">
        <f t="shared" si="108"/>
        <v>іспит</v>
      </c>
      <c r="FM37" s="69"/>
      <c r="FN37" s="68"/>
      <c r="FO37" s="145"/>
      <c r="FP37" s="137"/>
      <c r="FQ37" s="138"/>
      <c r="FR37" s="138"/>
      <c r="FS37" s="138"/>
      <c r="FT37" s="68"/>
      <c r="FU37" s="68"/>
      <c r="FV37" s="68"/>
      <c r="FW37" s="92"/>
      <c r="FX37" s="149"/>
      <c r="FY37" s="69"/>
      <c r="FZ37" s="69"/>
      <c r="GA37" s="69"/>
      <c r="GB37" s="69"/>
      <c r="GC37" s="69" t="str">
        <f t="shared" si="115"/>
        <v/>
      </c>
      <c r="GD37" s="69"/>
      <c r="GE37" s="68"/>
      <c r="GF37" s="145"/>
      <c r="GG37" s="137"/>
      <c r="GH37" s="138"/>
      <c r="GI37" s="138"/>
      <c r="GJ37" s="138"/>
      <c r="GK37" s="68"/>
      <c r="GL37" s="68"/>
      <c r="GM37" s="68"/>
      <c r="GN37" s="92"/>
      <c r="GO37" s="149"/>
      <c r="GP37" s="69"/>
      <c r="GQ37" s="69"/>
      <c r="GR37" s="69"/>
      <c r="GS37" s="69"/>
      <c r="GT37" s="69" t="str">
        <f t="shared" si="122"/>
        <v/>
      </c>
      <c r="GU37" s="69"/>
      <c r="GV37" s="68"/>
      <c r="GW37" s="145"/>
      <c r="GX37" s="137"/>
      <c r="GY37" s="138"/>
      <c r="GZ37" s="138"/>
      <c r="HA37" s="138"/>
      <c r="HB37" s="68"/>
      <c r="HC37" s="68"/>
      <c r="HD37" s="68"/>
      <c r="HE37" s="92"/>
      <c r="HF37" s="149"/>
      <c r="HG37" s="69"/>
      <c r="HH37" s="69"/>
      <c r="HI37" s="69"/>
      <c r="HJ37" s="69"/>
      <c r="HK37" s="69" t="str">
        <f t="shared" si="129"/>
        <v/>
      </c>
      <c r="HL37" s="69"/>
      <c r="HM37" s="68"/>
      <c r="HN37" s="145"/>
      <c r="HO37" s="137"/>
      <c r="HP37" s="138"/>
      <c r="HQ37" s="138"/>
      <c r="HR37" s="138"/>
      <c r="HS37" s="68"/>
      <c r="HT37" s="68"/>
      <c r="HU37" s="68"/>
      <c r="HV37" s="92"/>
      <c r="HW37" s="149"/>
      <c r="HX37" s="69"/>
      <c r="HY37" s="69"/>
      <c r="HZ37" s="69"/>
      <c r="IA37" s="69"/>
      <c r="IB37" s="69" t="str">
        <f t="shared" si="136"/>
        <v/>
      </c>
      <c r="IC37" s="69"/>
      <c r="ID37" s="68"/>
      <c r="IE37" s="215" t="s">
        <v>135</v>
      </c>
    </row>
    <row r="38" spans="1:239" s="1" customFormat="1" ht="19.5" customHeight="1" x14ac:dyDescent="0.35">
      <c r="A38" s="232" t="s">
        <v>212</v>
      </c>
      <c r="B38" s="131"/>
      <c r="C38" s="132" t="s">
        <v>237</v>
      </c>
      <c r="D38" s="258"/>
      <c r="E38" s="19">
        <v>3</v>
      </c>
      <c r="F38" s="19">
        <v>4</v>
      </c>
      <c r="G38" s="19">
        <v>6</v>
      </c>
      <c r="H38" s="259">
        <v>8</v>
      </c>
      <c r="I38" s="19">
        <v>5</v>
      </c>
      <c r="J38" s="19">
        <v>7</v>
      </c>
      <c r="K38" s="19"/>
      <c r="L38" s="19"/>
      <c r="M38" s="19"/>
      <c r="N38" s="19"/>
      <c r="O38" s="13"/>
      <c r="P38" s="13"/>
      <c r="Q38" s="11"/>
      <c r="R38" s="11"/>
      <c r="S38" s="11"/>
      <c r="T38" s="12"/>
      <c r="U38" s="11"/>
      <c r="V38" s="11"/>
      <c r="W38" s="11"/>
      <c r="X38" s="11"/>
      <c r="Y38" s="119">
        <v>22</v>
      </c>
      <c r="Z38" s="115"/>
      <c r="AA38" s="59">
        <f t="shared" si="138"/>
        <v>660</v>
      </c>
      <c r="AB38" s="19">
        <f t="shared" si="167"/>
        <v>300</v>
      </c>
      <c r="AC38" s="78">
        <v>0</v>
      </c>
      <c r="AD38" s="78">
        <v>0</v>
      </c>
      <c r="AE38" s="78">
        <v>300</v>
      </c>
      <c r="AF38" s="79">
        <f t="shared" si="168"/>
        <v>360</v>
      </c>
      <c r="AG38" s="469">
        <f t="shared" si="169"/>
        <v>0.54545454545454541</v>
      </c>
      <c r="AH38" s="77"/>
      <c r="AI38" s="145" t="str">
        <f t="shared" si="166"/>
        <v/>
      </c>
      <c r="AJ38" s="137"/>
      <c r="AK38" s="138"/>
      <c r="AL38" s="138"/>
      <c r="AM38" s="138"/>
      <c r="AN38" s="68"/>
      <c r="AO38" s="68"/>
      <c r="AP38" s="68"/>
      <c r="AQ38" s="92"/>
      <c r="AR38" s="149"/>
      <c r="AS38" s="69"/>
      <c r="AT38" s="69"/>
      <c r="AU38" s="69"/>
      <c r="AV38" s="69"/>
      <c r="AW38" s="69"/>
      <c r="AX38" s="69"/>
      <c r="AY38" s="68"/>
      <c r="AZ38" s="147" t="str">
        <f t="shared" si="69"/>
        <v/>
      </c>
      <c r="BA38" s="137"/>
      <c r="BB38" s="138"/>
      <c r="BC38" s="138"/>
      <c r="BD38" s="138"/>
      <c r="BE38" s="68" t="str">
        <f t="shared" si="170"/>
        <v/>
      </c>
      <c r="BF38" s="68" t="str">
        <f t="shared" si="171"/>
        <v/>
      </c>
      <c r="BG38" s="68" t="str">
        <f t="shared" si="172"/>
        <v/>
      </c>
      <c r="BH38" s="92"/>
      <c r="BI38" s="149"/>
      <c r="BJ38" s="69"/>
      <c r="BK38" s="69"/>
      <c r="BL38" s="69"/>
      <c r="BM38" s="69"/>
      <c r="BN38" s="69"/>
      <c r="BO38" s="69"/>
      <c r="BP38" s="68"/>
      <c r="BQ38" s="147">
        <v>3</v>
      </c>
      <c r="BR38" s="137"/>
      <c r="BS38" s="138"/>
      <c r="BT38" s="138"/>
      <c r="BU38" s="138"/>
      <c r="BV38" s="68" t="str">
        <f t="shared" si="86"/>
        <v/>
      </c>
      <c r="BW38" s="68" t="str">
        <f t="shared" si="87"/>
        <v/>
      </c>
      <c r="BX38" s="68" t="str">
        <f t="shared" si="88"/>
        <v/>
      </c>
      <c r="BY38" s="92"/>
      <c r="BZ38" s="149"/>
      <c r="CA38" s="69"/>
      <c r="CB38" s="69"/>
      <c r="CC38" s="69"/>
      <c r="CD38" s="69"/>
      <c r="CE38" s="69"/>
      <c r="CF38" s="69"/>
      <c r="CG38" s="68"/>
      <c r="CH38" s="147">
        <v>3</v>
      </c>
      <c r="CI38" s="137"/>
      <c r="CJ38" s="138"/>
      <c r="CK38" s="138"/>
      <c r="CL38" s="138"/>
      <c r="CM38" s="68" t="str">
        <f t="shared" si="89"/>
        <v/>
      </c>
      <c r="CN38" s="68" t="str">
        <f t="shared" si="90"/>
        <v/>
      </c>
      <c r="CO38" s="68" t="str">
        <f t="shared" si="91"/>
        <v/>
      </c>
      <c r="CP38" s="92"/>
      <c r="CQ38" s="149"/>
      <c r="CR38" s="69"/>
      <c r="CS38" s="69"/>
      <c r="CT38" s="69"/>
      <c r="CU38" s="69"/>
      <c r="CV38" s="69"/>
      <c r="CW38" s="69"/>
      <c r="CX38" s="68"/>
      <c r="CY38" s="147">
        <v>3</v>
      </c>
      <c r="CZ38" s="137">
        <v>2</v>
      </c>
      <c r="DA38" s="138">
        <v>2</v>
      </c>
      <c r="DB38" s="138"/>
      <c r="DC38" s="138"/>
      <c r="DD38" s="68">
        <f t="shared" si="92"/>
        <v>32</v>
      </c>
      <c r="DE38" s="68">
        <f t="shared" si="93"/>
        <v>32</v>
      </c>
      <c r="DF38" s="68" t="str">
        <f t="shared" si="94"/>
        <v/>
      </c>
      <c r="DG38" s="92"/>
      <c r="DH38" s="149"/>
      <c r="DI38" s="69"/>
      <c r="DJ38" s="69"/>
      <c r="DK38" s="69"/>
      <c r="DL38" s="69"/>
      <c r="DM38" s="69"/>
      <c r="DN38" s="69"/>
      <c r="DO38" s="68"/>
      <c r="DP38" s="147">
        <v>3</v>
      </c>
      <c r="DQ38" s="137"/>
      <c r="DR38" s="138"/>
      <c r="DS38" s="138"/>
      <c r="DT38" s="138"/>
      <c r="DU38" s="68" t="str">
        <f t="shared" si="95"/>
        <v/>
      </c>
      <c r="DV38" s="68" t="str">
        <f t="shared" si="96"/>
        <v/>
      </c>
      <c r="DW38" s="68" t="str">
        <f t="shared" si="97"/>
        <v/>
      </c>
      <c r="DX38" s="92"/>
      <c r="DY38" s="149"/>
      <c r="DZ38" s="69"/>
      <c r="EA38" s="69"/>
      <c r="EB38" s="69"/>
      <c r="EC38" s="69"/>
      <c r="ED38" s="69"/>
      <c r="EE38" s="69"/>
      <c r="EF38" s="68"/>
      <c r="EG38" s="147">
        <v>3</v>
      </c>
      <c r="EH38" s="137"/>
      <c r="EI38" s="138"/>
      <c r="EJ38" s="138"/>
      <c r="EK38" s="138"/>
      <c r="EL38" s="68" t="str">
        <f t="shared" si="98"/>
        <v/>
      </c>
      <c r="EM38" s="68" t="str">
        <f t="shared" si="99"/>
        <v/>
      </c>
      <c r="EN38" s="68" t="str">
        <f t="shared" si="100"/>
        <v/>
      </c>
      <c r="EO38" s="92"/>
      <c r="EP38" s="149"/>
      <c r="EQ38" s="69"/>
      <c r="ER38" s="69"/>
      <c r="ES38" s="69"/>
      <c r="ET38" s="69"/>
      <c r="EU38" s="69"/>
      <c r="EV38" s="69"/>
      <c r="EW38" s="68"/>
      <c r="EX38" s="147">
        <v>3</v>
      </c>
      <c r="EY38" s="137"/>
      <c r="EZ38" s="138"/>
      <c r="FA38" s="138"/>
      <c r="FB38" s="138"/>
      <c r="FC38" s="68" t="str">
        <f t="shared" si="101"/>
        <v/>
      </c>
      <c r="FD38" s="68" t="str">
        <f t="shared" si="102"/>
        <v/>
      </c>
      <c r="FE38" s="68" t="str">
        <f t="shared" si="103"/>
        <v/>
      </c>
      <c r="FF38" s="92"/>
      <c r="FG38" s="149"/>
      <c r="FH38" s="69"/>
      <c r="FI38" s="69"/>
      <c r="FJ38" s="69"/>
      <c r="FK38" s="69"/>
      <c r="FL38" s="69"/>
      <c r="FM38" s="69"/>
      <c r="FN38" s="68"/>
      <c r="FO38" s="145"/>
      <c r="FP38" s="137"/>
      <c r="FQ38" s="138"/>
      <c r="FR38" s="138"/>
      <c r="FS38" s="138"/>
      <c r="FT38" s="68"/>
      <c r="FU38" s="68"/>
      <c r="FV38" s="68"/>
      <c r="FW38" s="92"/>
      <c r="FX38" s="149"/>
      <c r="FY38" s="69"/>
      <c r="FZ38" s="69"/>
      <c r="GA38" s="69"/>
      <c r="GB38" s="69"/>
      <c r="GC38" s="69"/>
      <c r="GD38" s="69"/>
      <c r="GE38" s="68"/>
      <c r="GF38" s="145"/>
      <c r="GG38" s="137"/>
      <c r="GH38" s="138"/>
      <c r="GI38" s="138"/>
      <c r="GJ38" s="138"/>
      <c r="GK38" s="68"/>
      <c r="GL38" s="68"/>
      <c r="GM38" s="68"/>
      <c r="GN38" s="92"/>
      <c r="GO38" s="149"/>
      <c r="GP38" s="69"/>
      <c r="GQ38" s="69"/>
      <c r="GR38" s="69"/>
      <c r="GS38" s="69"/>
      <c r="GT38" s="69"/>
      <c r="GU38" s="69"/>
      <c r="GV38" s="68"/>
      <c r="GW38" s="145"/>
      <c r="GX38" s="137"/>
      <c r="GY38" s="138"/>
      <c r="GZ38" s="138"/>
      <c r="HA38" s="138"/>
      <c r="HB38" s="68"/>
      <c r="HC38" s="68"/>
      <c r="HD38" s="68"/>
      <c r="HE38" s="92"/>
      <c r="HF38" s="149"/>
      <c r="HG38" s="69"/>
      <c r="HH38" s="69"/>
      <c r="HI38" s="69"/>
      <c r="HJ38" s="69"/>
      <c r="HK38" s="69"/>
      <c r="HL38" s="69"/>
      <c r="HM38" s="68"/>
      <c r="HN38" s="145"/>
      <c r="HO38" s="137"/>
      <c r="HP38" s="138"/>
      <c r="HQ38" s="138"/>
      <c r="HR38" s="138"/>
      <c r="HS38" s="68"/>
      <c r="HT38" s="68"/>
      <c r="HU38" s="68"/>
      <c r="HV38" s="92"/>
      <c r="HW38" s="149"/>
      <c r="HX38" s="69"/>
      <c r="HY38" s="69"/>
      <c r="HZ38" s="69"/>
      <c r="IA38" s="69"/>
      <c r="IB38" s="69"/>
      <c r="IC38" s="69"/>
      <c r="ID38" s="68"/>
      <c r="IE38" s="215" t="s">
        <v>248</v>
      </c>
    </row>
    <row r="39" spans="1:239" s="1" customFormat="1" ht="19.5" customHeight="1" x14ac:dyDescent="0.35">
      <c r="A39" s="232" t="s">
        <v>213</v>
      </c>
      <c r="B39" s="131"/>
      <c r="C39" s="642" t="s">
        <v>262</v>
      </c>
      <c r="D39" s="258"/>
      <c r="E39" s="19">
        <v>8</v>
      </c>
      <c r="F39" s="19"/>
      <c r="G39" s="19"/>
      <c r="H39" s="259"/>
      <c r="I39" s="19">
        <v>7</v>
      </c>
      <c r="J39" s="19"/>
      <c r="K39" s="19"/>
      <c r="L39" s="19"/>
      <c r="M39" s="19"/>
      <c r="N39" s="19"/>
      <c r="O39" s="13"/>
      <c r="P39" s="13"/>
      <c r="Q39" s="11"/>
      <c r="R39" s="11"/>
      <c r="S39" s="11"/>
      <c r="T39" s="12"/>
      <c r="U39" s="11"/>
      <c r="V39" s="11"/>
      <c r="W39" s="11"/>
      <c r="X39" s="11"/>
      <c r="Y39" s="119">
        <v>6</v>
      </c>
      <c r="Z39" s="115"/>
      <c r="AA39" s="59">
        <f t="shared" si="138"/>
        <v>180</v>
      </c>
      <c r="AB39" s="19">
        <f t="shared" si="167"/>
        <v>64</v>
      </c>
      <c r="AC39" s="78">
        <v>0</v>
      </c>
      <c r="AD39" s="78">
        <v>64</v>
      </c>
      <c r="AE39" s="78">
        <f t="shared" si="173"/>
        <v>0</v>
      </c>
      <c r="AF39" s="79">
        <f t="shared" si="168"/>
        <v>116</v>
      </c>
      <c r="AG39" s="469">
        <f t="shared" si="169"/>
        <v>0.64444444444444449</v>
      </c>
      <c r="AH39" s="77"/>
      <c r="AI39" s="145" t="str">
        <f t="shared" si="166"/>
        <v/>
      </c>
      <c r="AJ39" s="137"/>
      <c r="AK39" s="138"/>
      <c r="AL39" s="138"/>
      <c r="AM39" s="138"/>
      <c r="AN39" s="68"/>
      <c r="AO39" s="68"/>
      <c r="AP39" s="68"/>
      <c r="AQ39" s="92"/>
      <c r="AR39" s="149"/>
      <c r="AS39" s="69"/>
      <c r="AT39" s="69"/>
      <c r="AU39" s="69"/>
      <c r="AV39" s="69"/>
      <c r="AW39" s="69"/>
      <c r="AX39" s="69"/>
      <c r="AY39" s="68"/>
      <c r="AZ39" s="147" t="str">
        <f t="shared" si="69"/>
        <v/>
      </c>
      <c r="BA39" s="137"/>
      <c r="BB39" s="138"/>
      <c r="BC39" s="138"/>
      <c r="BD39" s="138"/>
      <c r="BE39" s="68" t="str">
        <f t="shared" si="170"/>
        <v/>
      </c>
      <c r="BF39" s="68" t="str">
        <f t="shared" si="171"/>
        <v/>
      </c>
      <c r="BG39" s="68" t="str">
        <f t="shared" si="172"/>
        <v/>
      </c>
      <c r="BH39" s="92"/>
      <c r="BI39" s="149"/>
      <c r="BJ39" s="69"/>
      <c r="BK39" s="69"/>
      <c r="BL39" s="69"/>
      <c r="BM39" s="69"/>
      <c r="BN39" s="69"/>
      <c r="BO39" s="69"/>
      <c r="BP39" s="68"/>
      <c r="BQ39" s="147" t="str">
        <f t="shared" si="62"/>
        <v/>
      </c>
      <c r="BR39" s="137"/>
      <c r="BS39" s="138"/>
      <c r="BT39" s="138"/>
      <c r="BU39" s="138"/>
      <c r="BV39" s="68" t="str">
        <f t="shared" si="86"/>
        <v/>
      </c>
      <c r="BW39" s="68" t="str">
        <f t="shared" si="87"/>
        <v/>
      </c>
      <c r="BX39" s="68" t="str">
        <f t="shared" si="88"/>
        <v/>
      </c>
      <c r="BY39" s="92"/>
      <c r="BZ39" s="149"/>
      <c r="CA39" s="69"/>
      <c r="CB39" s="69"/>
      <c r="CC39" s="69"/>
      <c r="CD39" s="69"/>
      <c r="CE39" s="69"/>
      <c r="CF39" s="69"/>
      <c r="CG39" s="68"/>
      <c r="CH39" s="147" t="str">
        <f t="shared" si="63"/>
        <v/>
      </c>
      <c r="CI39" s="137"/>
      <c r="CJ39" s="138"/>
      <c r="CK39" s="138"/>
      <c r="CL39" s="138"/>
      <c r="CM39" s="68" t="str">
        <f t="shared" si="89"/>
        <v/>
      </c>
      <c r="CN39" s="68" t="str">
        <f t="shared" si="90"/>
        <v/>
      </c>
      <c r="CO39" s="68" t="str">
        <f t="shared" si="91"/>
        <v/>
      </c>
      <c r="CP39" s="92"/>
      <c r="CQ39" s="149"/>
      <c r="CR39" s="69"/>
      <c r="CS39" s="69"/>
      <c r="CT39" s="69"/>
      <c r="CU39" s="69"/>
      <c r="CV39" s="69"/>
      <c r="CW39" s="69"/>
      <c r="CX39" s="68"/>
      <c r="CY39" s="147"/>
      <c r="CZ39" s="137">
        <v>2</v>
      </c>
      <c r="DA39" s="138">
        <v>1</v>
      </c>
      <c r="DB39" s="138"/>
      <c r="DC39" s="138"/>
      <c r="DD39" s="68">
        <f t="shared" si="92"/>
        <v>32</v>
      </c>
      <c r="DE39" s="68">
        <f t="shared" si="93"/>
        <v>16</v>
      </c>
      <c r="DF39" s="68" t="str">
        <f t="shared" si="94"/>
        <v/>
      </c>
      <c r="DG39" s="92"/>
      <c r="DH39" s="149"/>
      <c r="DI39" s="69"/>
      <c r="DJ39" s="69"/>
      <c r="DK39" s="69"/>
      <c r="DL39" s="69"/>
      <c r="DM39" s="69"/>
      <c r="DN39" s="69"/>
      <c r="DO39" s="68"/>
      <c r="DP39" s="147" t="str">
        <f t="shared" si="65"/>
        <v/>
      </c>
      <c r="DQ39" s="137"/>
      <c r="DR39" s="138"/>
      <c r="DS39" s="138"/>
      <c r="DT39" s="138"/>
      <c r="DU39" s="68" t="str">
        <f t="shared" si="95"/>
        <v/>
      </c>
      <c r="DV39" s="68" t="str">
        <f t="shared" si="96"/>
        <v/>
      </c>
      <c r="DW39" s="68" t="str">
        <f t="shared" si="97"/>
        <v/>
      </c>
      <c r="DX39" s="92"/>
      <c r="DY39" s="149"/>
      <c r="DZ39" s="69"/>
      <c r="EA39" s="69"/>
      <c r="EB39" s="69"/>
      <c r="EC39" s="69"/>
      <c r="ED39" s="69"/>
      <c r="EE39" s="69"/>
      <c r="EF39" s="68"/>
      <c r="EG39" s="147">
        <v>2</v>
      </c>
      <c r="EH39" s="137"/>
      <c r="EI39" s="138"/>
      <c r="EJ39" s="138"/>
      <c r="EK39" s="138"/>
      <c r="EL39" s="68" t="str">
        <f t="shared" si="98"/>
        <v/>
      </c>
      <c r="EM39" s="68" t="str">
        <f t="shared" si="99"/>
        <v/>
      </c>
      <c r="EN39" s="68" t="str">
        <f t="shared" si="100"/>
        <v/>
      </c>
      <c r="EO39" s="92"/>
      <c r="EP39" s="149"/>
      <c r="EQ39" s="69"/>
      <c r="ER39" s="69"/>
      <c r="ES39" s="69"/>
      <c r="ET39" s="69"/>
      <c r="EU39" s="69"/>
      <c r="EV39" s="69"/>
      <c r="EW39" s="68"/>
      <c r="EX39" s="147">
        <v>2</v>
      </c>
      <c r="EY39" s="137"/>
      <c r="EZ39" s="138"/>
      <c r="FA39" s="138"/>
      <c r="FB39" s="138"/>
      <c r="FC39" s="68" t="str">
        <f t="shared" si="101"/>
        <v/>
      </c>
      <c r="FD39" s="68" t="str">
        <f t="shared" si="102"/>
        <v/>
      </c>
      <c r="FE39" s="68" t="str">
        <f t="shared" si="103"/>
        <v/>
      </c>
      <c r="FF39" s="92"/>
      <c r="FG39" s="149"/>
      <c r="FH39" s="69"/>
      <c r="FI39" s="69"/>
      <c r="FJ39" s="69"/>
      <c r="FK39" s="69"/>
      <c r="FL39" s="69"/>
      <c r="FM39" s="69"/>
      <c r="FN39" s="68"/>
      <c r="FO39" s="145"/>
      <c r="FP39" s="137"/>
      <c r="FQ39" s="138"/>
      <c r="FR39" s="138"/>
      <c r="FS39" s="138"/>
      <c r="FT39" s="68"/>
      <c r="FU39" s="68"/>
      <c r="FV39" s="68"/>
      <c r="FW39" s="92"/>
      <c r="FX39" s="149"/>
      <c r="FY39" s="69"/>
      <c r="FZ39" s="69"/>
      <c r="GA39" s="69"/>
      <c r="GB39" s="69"/>
      <c r="GC39" s="69"/>
      <c r="GD39" s="69"/>
      <c r="GE39" s="68"/>
      <c r="GF39" s="145"/>
      <c r="GG39" s="137"/>
      <c r="GH39" s="138"/>
      <c r="GI39" s="138"/>
      <c r="GJ39" s="138"/>
      <c r="GK39" s="68"/>
      <c r="GL39" s="68"/>
      <c r="GM39" s="68"/>
      <c r="GN39" s="92"/>
      <c r="GO39" s="149"/>
      <c r="GP39" s="69"/>
      <c r="GQ39" s="69"/>
      <c r="GR39" s="69"/>
      <c r="GS39" s="69"/>
      <c r="GT39" s="69"/>
      <c r="GU39" s="69"/>
      <c r="GV39" s="68"/>
      <c r="GW39" s="145"/>
      <c r="GX39" s="137"/>
      <c r="GY39" s="138"/>
      <c r="GZ39" s="138"/>
      <c r="HA39" s="138"/>
      <c r="HB39" s="68"/>
      <c r="HC39" s="68"/>
      <c r="HD39" s="68"/>
      <c r="HE39" s="92"/>
      <c r="HF39" s="149"/>
      <c r="HG39" s="69"/>
      <c r="HH39" s="69"/>
      <c r="HI39" s="69"/>
      <c r="HJ39" s="69"/>
      <c r="HK39" s="69"/>
      <c r="HL39" s="69"/>
      <c r="HM39" s="68"/>
      <c r="HN39" s="145"/>
      <c r="HO39" s="137"/>
      <c r="HP39" s="138"/>
      <c r="HQ39" s="138"/>
      <c r="HR39" s="138"/>
      <c r="HS39" s="68"/>
      <c r="HT39" s="68"/>
      <c r="HU39" s="68"/>
      <c r="HV39" s="92"/>
      <c r="HW39" s="149"/>
      <c r="HX39" s="69"/>
      <c r="HY39" s="69"/>
      <c r="HZ39" s="69"/>
      <c r="IA39" s="69"/>
      <c r="IB39" s="69"/>
      <c r="IC39" s="69"/>
      <c r="ID39" s="68"/>
      <c r="IE39" s="215" t="s">
        <v>251</v>
      </c>
    </row>
    <row r="40" spans="1:239" s="1" customFormat="1" ht="19.5" customHeight="1" x14ac:dyDescent="0.35">
      <c r="A40" s="232" t="s">
        <v>214</v>
      </c>
      <c r="B40" s="131"/>
      <c r="C40" s="132" t="s">
        <v>136</v>
      </c>
      <c r="D40" s="258"/>
      <c r="E40" s="11"/>
      <c r="F40" s="11"/>
      <c r="G40" s="11"/>
      <c r="H40" s="12"/>
      <c r="I40" s="11"/>
      <c r="J40" s="11">
        <v>2</v>
      </c>
      <c r="K40" s="11"/>
      <c r="L40" s="11"/>
      <c r="M40" s="11"/>
      <c r="N40" s="11"/>
      <c r="O40" s="13"/>
      <c r="P40" s="13"/>
      <c r="Q40" s="11"/>
      <c r="R40" s="11"/>
      <c r="S40" s="11"/>
      <c r="T40" s="12"/>
      <c r="U40" s="11"/>
      <c r="V40" s="11"/>
      <c r="W40" s="11"/>
      <c r="X40" s="11"/>
      <c r="Y40" s="261">
        <v>4</v>
      </c>
      <c r="Z40" s="115"/>
      <c r="AA40" s="59">
        <f t="shared" si="138"/>
        <v>120</v>
      </c>
      <c r="AB40" s="19"/>
      <c r="AC40" s="78"/>
      <c r="AD40" s="78"/>
      <c r="AE40" s="78"/>
      <c r="AF40" s="79">
        <f t="shared" ref="AF40:AF46" si="174">AA40-AB40</f>
        <v>120</v>
      </c>
      <c r="AG40" s="469">
        <f t="shared" ref="AG40:AG46" si="175">(AF40/AA40)</f>
        <v>1</v>
      </c>
      <c r="AH40" s="77">
        <f t="shared" ref="AH40:AH46" si="176">AF40-SUM(AQ40,BH40,BY40,CP40,DG40,DX40,EO40,FF40,FW40,GN40,HE40,HV40)</f>
        <v>120</v>
      </c>
      <c r="AI40" s="145" t="str">
        <f t="shared" si="166"/>
        <v/>
      </c>
      <c r="AJ40" s="137"/>
      <c r="AK40" s="138"/>
      <c r="AL40" s="138"/>
      <c r="AM40" s="138"/>
      <c r="AN40" s="68"/>
      <c r="AO40" s="68"/>
      <c r="AP40" s="68"/>
      <c r="AQ40" s="92"/>
      <c r="AR40" s="149"/>
      <c r="AS40" s="69"/>
      <c r="AT40" s="69"/>
      <c r="AU40" s="69"/>
      <c r="AV40" s="69"/>
      <c r="AW40" s="69"/>
      <c r="AX40" s="69"/>
      <c r="AY40" s="68"/>
      <c r="AZ40" s="147" t="str">
        <f t="shared" si="69"/>
        <v/>
      </c>
      <c r="BA40" s="137"/>
      <c r="BB40" s="138"/>
      <c r="BC40" s="138"/>
      <c r="BD40" s="138"/>
      <c r="BE40" s="68"/>
      <c r="BF40" s="68"/>
      <c r="BG40" s="68"/>
      <c r="BH40" s="92"/>
      <c r="BI40" s="149"/>
      <c r="BJ40" s="69"/>
      <c r="BK40" s="69"/>
      <c r="BL40" s="69"/>
      <c r="BM40" s="69"/>
      <c r="BN40" s="69"/>
      <c r="BO40" s="69"/>
      <c r="BP40" s="68"/>
      <c r="BQ40" s="147" t="str">
        <f t="shared" si="62"/>
        <v/>
      </c>
      <c r="BR40" s="137"/>
      <c r="BS40" s="138"/>
      <c r="BT40" s="138"/>
      <c r="BU40" s="138"/>
      <c r="BV40" s="68" t="str">
        <f t="shared" si="86"/>
        <v/>
      </c>
      <c r="BW40" s="68" t="str">
        <f t="shared" si="87"/>
        <v/>
      </c>
      <c r="BX40" s="68" t="str">
        <f t="shared" si="88"/>
        <v/>
      </c>
      <c r="BY40" s="92"/>
      <c r="BZ40" s="149"/>
      <c r="CA40" s="69"/>
      <c r="CB40" s="69"/>
      <c r="CC40" s="69"/>
      <c r="CD40" s="69"/>
      <c r="CE40" s="69"/>
      <c r="CF40" s="69"/>
      <c r="CG40" s="68"/>
      <c r="CH40" s="147" t="str">
        <f t="shared" si="63"/>
        <v/>
      </c>
      <c r="CI40" s="137"/>
      <c r="CJ40" s="138"/>
      <c r="CK40" s="138"/>
      <c r="CL40" s="138"/>
      <c r="CM40" s="68" t="str">
        <f t="shared" si="89"/>
        <v/>
      </c>
      <c r="CN40" s="68" t="str">
        <f t="shared" si="90"/>
        <v/>
      </c>
      <c r="CO40" s="68" t="str">
        <f t="shared" si="91"/>
        <v/>
      </c>
      <c r="CP40" s="92"/>
      <c r="CQ40" s="149"/>
      <c r="CR40" s="69"/>
      <c r="CS40" s="69"/>
      <c r="CT40" s="69"/>
      <c r="CU40" s="69"/>
      <c r="CV40" s="69"/>
      <c r="CW40" s="69"/>
      <c r="CX40" s="68"/>
      <c r="CY40" s="147" t="str">
        <f t="shared" si="64"/>
        <v/>
      </c>
      <c r="CZ40" s="137"/>
      <c r="DA40" s="138"/>
      <c r="DB40" s="138"/>
      <c r="DC40" s="138"/>
      <c r="DD40" s="68" t="str">
        <f t="shared" si="92"/>
        <v/>
      </c>
      <c r="DE40" s="68" t="str">
        <f t="shared" si="93"/>
        <v/>
      </c>
      <c r="DF40" s="68" t="str">
        <f t="shared" si="94"/>
        <v/>
      </c>
      <c r="DG40" s="92"/>
      <c r="DH40" s="149"/>
      <c r="DI40" s="69"/>
      <c r="DJ40" s="69"/>
      <c r="DK40" s="69"/>
      <c r="DL40" s="69"/>
      <c r="DM40" s="69"/>
      <c r="DN40" s="69"/>
      <c r="DO40" s="68"/>
      <c r="DP40" s="147" t="str">
        <f t="shared" si="65"/>
        <v/>
      </c>
      <c r="DQ40" s="137"/>
      <c r="DR40" s="138"/>
      <c r="DS40" s="138"/>
      <c r="DT40" s="138"/>
      <c r="DU40" s="68" t="str">
        <f t="shared" si="95"/>
        <v/>
      </c>
      <c r="DV40" s="68" t="str">
        <f t="shared" si="96"/>
        <v/>
      </c>
      <c r="DW40" s="68" t="str">
        <f t="shared" si="97"/>
        <v/>
      </c>
      <c r="DX40" s="92"/>
      <c r="DY40" s="149"/>
      <c r="DZ40" s="69"/>
      <c r="EA40" s="69"/>
      <c r="EB40" s="69"/>
      <c r="EC40" s="69"/>
      <c r="ED40" s="69"/>
      <c r="EE40" s="69"/>
      <c r="EF40" s="68"/>
      <c r="EG40" s="147" t="str">
        <f t="shared" si="66"/>
        <v/>
      </c>
      <c r="EH40" s="137"/>
      <c r="EI40" s="138"/>
      <c r="EJ40" s="138"/>
      <c r="EK40" s="138"/>
      <c r="EL40" s="68" t="str">
        <f t="shared" si="98"/>
        <v/>
      </c>
      <c r="EM40" s="68" t="str">
        <f t="shared" si="99"/>
        <v/>
      </c>
      <c r="EN40" s="68" t="str">
        <f t="shared" si="100"/>
        <v/>
      </c>
      <c r="EO40" s="92"/>
      <c r="EP40" s="149"/>
      <c r="EQ40" s="69"/>
      <c r="ER40" s="69"/>
      <c r="ES40" s="69"/>
      <c r="ET40" s="69"/>
      <c r="EU40" s="69"/>
      <c r="EV40" s="69"/>
      <c r="EW40" s="68"/>
      <c r="EX40" s="147" t="str">
        <f t="shared" si="67"/>
        <v/>
      </c>
      <c r="EY40" s="137"/>
      <c r="EZ40" s="138"/>
      <c r="FA40" s="138"/>
      <c r="FB40" s="138"/>
      <c r="FC40" s="68" t="str">
        <f t="shared" si="101"/>
        <v/>
      </c>
      <c r="FD40" s="68" t="str">
        <f t="shared" si="102"/>
        <v/>
      </c>
      <c r="FE40" s="68" t="str">
        <f t="shared" si="103"/>
        <v/>
      </c>
      <c r="FF40" s="92"/>
      <c r="FG40" s="149" t="str">
        <f t="shared" ref="FG40:FG46" si="177">IF(FB40&lt;&gt;0,$EX$17*FB40,"")</f>
        <v/>
      </c>
      <c r="FH40" s="69" t="str">
        <f t="shared" ref="FH40:FH46" si="178">IF(($O40=$EX$15),"КП","")</f>
        <v/>
      </c>
      <c r="FI40" s="69" t="str">
        <f t="shared" ref="FI40:FI46" si="179">IF(($P40=$EX$15),"КР","")</f>
        <v/>
      </c>
      <c r="FJ40" s="69" t="str">
        <f t="shared" ref="FJ40:FJ46" si="180">IF(($Q40=$EX$15),"РГР",IF(($R40=$EX$15),"РГР",IF(($S40=$EX$15),"РГР",IF(($T40=$EX$15),"РГР",""))))</f>
        <v/>
      </c>
      <c r="FK40" s="69" t="str">
        <f t="shared" ref="FK40:FK46" si="181">IF(($U40=$EX$15),"контр",IF(($V40=$EX$15),"контр",IF(($W40=$EX$15),"контр",IF(($X40=$EX$15),"контр",""))))</f>
        <v/>
      </c>
      <c r="FL40" s="69" t="str">
        <f t="shared" ref="FL40:FL46" si="182">IF(($E40=$EX$15),"іспит",IF(($F40=$EX$15),"іспит",IF(($G40=$EX$15),"іспит",IF(($H40=$EX$15),"іспит",""))))</f>
        <v/>
      </c>
      <c r="FM40" s="69" t="str">
        <f t="shared" ref="FM40:FM46" si="183">IF(($I40=$EX$15),"залік",IF(($K40=$EX$15),"залік",IF(($L40=$EX$15),"залік",IF(($M40=$EX$15),"залік",IF(($N40=$EX$15),"залік","")))))</f>
        <v/>
      </c>
      <c r="FN40" s="68" t="str">
        <f>IF(SUM(EY40:FA40)&lt;&gt;0,SUM(FC40:FF40),"")</f>
        <v/>
      </c>
      <c r="FO40" s="145" t="str">
        <f>IF(SUM(FP40:FR40)&lt;&gt;0,SUM(FP40:FR40),"")</f>
        <v/>
      </c>
      <c r="FP40" s="137"/>
      <c r="FQ40" s="138"/>
      <c r="FR40" s="138"/>
      <c r="FS40" s="138"/>
      <c r="FT40" s="68" t="str">
        <f t="shared" ref="FT40:FT46" si="184">IF(FP40&lt;&gt;0,$FO$17*FP40,"")</f>
        <v/>
      </c>
      <c r="FU40" s="68" t="str">
        <f t="shared" ref="FU40:FU46" si="185">IF(FQ40&lt;&gt;0,$FO$17*FQ40,"")</f>
        <v/>
      </c>
      <c r="FV40" s="68" t="str">
        <f t="shared" ref="FV40:FV46" si="186">IF(FR40&lt;&gt;0,$FO$17*FR40,"")</f>
        <v/>
      </c>
      <c r="FW40" s="92"/>
      <c r="FX40" s="149" t="str">
        <f t="shared" ref="FX40:FX46" si="187">IF(FS40&lt;&gt;0,$FO$17*FS40,"")</f>
        <v/>
      </c>
      <c r="FY40" s="69" t="str">
        <f t="shared" ref="FY40:FY46" si="188">IF(($O40=$FO$15),"КП","")</f>
        <v/>
      </c>
      <c r="FZ40" s="69" t="str">
        <f t="shared" ref="FZ40:FZ46" si="189">IF(($P40=$FO$15),"КР","")</f>
        <v/>
      </c>
      <c r="GA40" s="69" t="str">
        <f t="shared" ref="GA40:GA46" si="190">IF(($Q40=$FO$15),"РГР",IF(($R40=$FO$15),"РГР",IF(($S40=$FO$15),"РГР",IF(($T40=$FO$15),"РГР",""))))</f>
        <v/>
      </c>
      <c r="GB40" s="69" t="str">
        <f t="shared" ref="GB40:GB46" si="191">IF(($U40=$FO$15),"контр",IF(($V40=$FO$15),"контр",IF(($W40=$FO$15),"контр",IF(($X40=$FO$15),"контр",""))))</f>
        <v/>
      </c>
      <c r="GC40" s="69" t="str">
        <f t="shared" ref="GC40:GC46" si="192">IF(($E40=$FO$15),"іспит",IF(($F40=$FO$15),"іспит",IF(($G40=$FO$15),"іспит",IF(($H40=$FO$15),"іспит",""))))</f>
        <v/>
      </c>
      <c r="GD40" s="69" t="str">
        <f t="shared" ref="GD40:GD46" si="193">IF(($I40=$FO$15),"залік",IF(($K40=$FO$15),"залік",IF(($L40=$FO$15),"залік",IF(($M40=$FO$15),"залік",IF(($N40=$FO$15),"залік","")))))</f>
        <v/>
      </c>
      <c r="GE40" s="68" t="str">
        <f>IF(SUM(FP40:FR40)&lt;&gt;0,SUM(FT40:FW40),"")</f>
        <v/>
      </c>
      <c r="GF40" s="145" t="str">
        <f>IF(SUM(GG40:GI40)&lt;&gt;0,SUM(GG40:GI40),"")</f>
        <v/>
      </c>
      <c r="GG40" s="137"/>
      <c r="GH40" s="138"/>
      <c r="GI40" s="138"/>
      <c r="GJ40" s="138"/>
      <c r="GK40" s="68" t="str">
        <f t="shared" ref="GK40:GK46" si="194">IF(GG40&lt;&gt;0,$GF$17*GG40,"")</f>
        <v/>
      </c>
      <c r="GL40" s="68" t="str">
        <f t="shared" ref="GL40:GL46" si="195">IF(GH40&lt;&gt;0,$GF$17*GH40,"")</f>
        <v/>
      </c>
      <c r="GM40" s="68" t="str">
        <f t="shared" ref="GM40:GM46" si="196">IF(GI40&lt;&gt;0,$GF$17*GI40,"")</f>
        <v/>
      </c>
      <c r="GN40" s="92"/>
      <c r="GO40" s="149" t="str">
        <f t="shared" ref="GO40:GO46" si="197">IF(GJ40&lt;&gt;0,$GF$17*GJ40,"")</f>
        <v/>
      </c>
      <c r="GP40" s="69" t="str">
        <f t="shared" ref="GP40:GP46" si="198">IF(($O40=$GF$15),"КП","")</f>
        <v/>
      </c>
      <c r="GQ40" s="69" t="str">
        <f t="shared" ref="GQ40:GQ46" si="199">IF(($P40=$GF$15),"КР","")</f>
        <v/>
      </c>
      <c r="GR40" s="69" t="str">
        <f t="shared" ref="GR40:GR46" si="200">IF(($Q40=$GF$15),"РГР",IF(($R40=$GF$15),"РГР",IF(($S40=$GF$15),"РГР",IF(($T40=$GF$15),"РГР",""))))</f>
        <v/>
      </c>
      <c r="GS40" s="69" t="str">
        <f t="shared" ref="GS40:GS46" si="201">IF(($U40=$GF$15),"контр",IF(($V40=$GF$15),"контр",IF(($W40=$GF$15),"контр",IF(($X40=$GF$15),"контр",""))))</f>
        <v/>
      </c>
      <c r="GT40" s="69" t="str">
        <f t="shared" ref="GT40:GT46" si="202">IF(($E40=$GF$15),"іспит",IF(($F40=$GF$15),"іспит",IF(($G40=$GF$15),"іспит",IF(($H40=$GF$15),"іспит",""))))</f>
        <v/>
      </c>
      <c r="GU40" s="69" t="str">
        <f t="shared" ref="GU40:GU46" si="203">IF(($I40=$GF$15),"залік",IF(($K40=$GF$15),"залік",IF(($L40=$GF$15),"залік",IF(($M40=$GF$15),"залік",IF(($N40=$GF$15),"залік","")))))</f>
        <v/>
      </c>
      <c r="GV40" s="68" t="str">
        <f>IF(SUM(GG40:GI40)&lt;&gt;0,SUM(GK40:GN40),"")</f>
        <v/>
      </c>
      <c r="GW40" s="145" t="str">
        <f>IF(SUM(GX40:GZ40)&lt;&gt;0,SUM(GX40:GZ40),"")</f>
        <v/>
      </c>
      <c r="GX40" s="137"/>
      <c r="GY40" s="138"/>
      <c r="GZ40" s="138"/>
      <c r="HA40" s="138"/>
      <c r="HB40" s="68" t="str">
        <f t="shared" ref="HB40:HB46" si="204">IF(GX40&lt;&gt;0,$GW$17*GX40,"")</f>
        <v/>
      </c>
      <c r="HC40" s="68" t="str">
        <f t="shared" ref="HC40:HC46" si="205">IF(GY40&lt;&gt;0,$GW$17*GY40,"")</f>
        <v/>
      </c>
      <c r="HD40" s="68" t="str">
        <f t="shared" ref="HD40:HD46" si="206">IF(GZ40&lt;&gt;0,$GW$17*GZ40,"")</f>
        <v/>
      </c>
      <c r="HE40" s="92"/>
      <c r="HF40" s="149" t="str">
        <f t="shared" ref="HF40:HF46" si="207">IF(HA40&lt;&gt;0,$GW$17*HA40,"")</f>
        <v/>
      </c>
      <c r="HG40" s="69" t="str">
        <f t="shared" ref="HG40:HG46" si="208">IF(($O40=$GW$15),"КП","")</f>
        <v/>
      </c>
      <c r="HH40" s="69" t="str">
        <f t="shared" ref="HH40:HH46" si="209">IF(($P40=$GW$15),"КР","")</f>
        <v/>
      </c>
      <c r="HI40" s="69" t="str">
        <f t="shared" ref="HI40:HI46" si="210">IF(($Q40=$GW$15),"РГР",IF(($R40=$GW$15),"РГР",IF(($S40=$GW$15),"РГР",IF(($T40=$GW$15),"РГР",""))))</f>
        <v/>
      </c>
      <c r="HJ40" s="69" t="str">
        <f t="shared" ref="HJ40:HJ46" si="211">IF(($U40=$GW$15),"контр",IF(($V40=$GW$15),"контр",IF(($W40=$GW$15),"контр",IF(($X40=$GW$15),"контр",""))))</f>
        <v/>
      </c>
      <c r="HK40" s="69" t="str">
        <f t="shared" ref="HK40:HK46" si="212">IF(($E40=$GW$15),"іспит",IF(($F40=$GW$15),"іспит",IF(($G40=$GW$15),"іспит",IF(($H40=$GW$15),"іспит",""))))</f>
        <v/>
      </c>
      <c r="HL40" s="69" t="str">
        <f t="shared" ref="HL40:HL46" si="213">IF(($I40=$GW$15),"залік",IF(($K40=$GW$15),"залік",IF(($L40=$GW$15),"залік",IF(($M40=$GW$15),"залік",IF(($N40=$GW$15),"залік","")))))</f>
        <v/>
      </c>
      <c r="HM40" s="68" t="str">
        <f>IF(SUM(GX40:GZ40)&lt;&gt;0,SUM(HB40:HE40),"")</f>
        <v/>
      </c>
      <c r="HN40" s="145" t="str">
        <f>IF(SUM(HO40:HQ40)&lt;&gt;0,SUM(HO40:HQ40),"")</f>
        <v/>
      </c>
      <c r="HO40" s="137"/>
      <c r="HP40" s="138"/>
      <c r="HQ40" s="138"/>
      <c r="HR40" s="138"/>
      <c r="HS40" s="68" t="str">
        <f t="shared" ref="HS40:HS46" si="214">IF(HO40&lt;&gt;0,$HN$17*HO40,"")</f>
        <v/>
      </c>
      <c r="HT40" s="68" t="str">
        <f t="shared" ref="HT40:HT46" si="215">IF(HP40&lt;&gt;0,$HN$17*HP40,"")</f>
        <v/>
      </c>
      <c r="HU40" s="68" t="str">
        <f t="shared" ref="HU40:HU46" si="216">IF(HQ40&lt;&gt;0,$HN$17*HQ40,"")</f>
        <v/>
      </c>
      <c r="HV40" s="92"/>
      <c r="HW40" s="149" t="str">
        <f t="shared" ref="HW40:HW46" si="217">IF(HR40&lt;&gt;0,$GW$17*HR40,"")</f>
        <v/>
      </c>
      <c r="HX40" s="69" t="str">
        <f t="shared" ref="HX40:HX46" si="218">IF(($O40=$HN$15),"КП","")</f>
        <v/>
      </c>
      <c r="HY40" s="69" t="str">
        <f t="shared" ref="HY40:HY46" si="219">IF(($P40=$HN$15),"КР","")</f>
        <v/>
      </c>
      <c r="HZ40" s="69" t="str">
        <f t="shared" ref="HZ40:HZ46" si="220">IF(($Q40=$HN$15),"РГР",IF(($R40=$HN$15),"РГР",IF(($S40=$HN$15),"РГР",IF(($T40=$HN$15),"РГР",""))))</f>
        <v/>
      </c>
      <c r="IA40" s="69" t="str">
        <f t="shared" ref="IA40:IA46" si="221">IF(($U40=$HN$15),"контр",IF(($V40=$HN$15),"контр",IF(($W40=$HN$15),"контр",IF(($X40=$HN$15),"контр",""))))</f>
        <v/>
      </c>
      <c r="IB40" s="69" t="str">
        <f t="shared" ref="IB40:IB46" si="222">IF(($E40=$HN$15),"іспит",IF(($F40=$HN$15),"іспит",IF(($G40=$HN$15),"іспит",IF(($H40=$HN$15),"іспит",""))))</f>
        <v/>
      </c>
      <c r="IC40" s="69" t="str">
        <f t="shared" ref="IC40:IC46" si="223">IF(($I40=$HN$15),"залік",IF(($K40=$HN$15),"залік",IF(($L40=$HN$15),"залік",IF(($M40=$HN$15),"залік",IF(($N40=$HN$15),"залік","")))))</f>
        <v/>
      </c>
      <c r="ID40" s="68" t="str">
        <f>IF(SUM(HO40:HQ40)&lt;&gt;0,SUM(HS40:HV40),"")</f>
        <v/>
      </c>
      <c r="IE40" s="215" t="s">
        <v>135</v>
      </c>
    </row>
    <row r="41" spans="1:239" s="1" customFormat="1" ht="21" customHeight="1" x14ac:dyDescent="0.35">
      <c r="A41" s="232" t="s">
        <v>215</v>
      </c>
      <c r="B41" s="131">
        <v>111</v>
      </c>
      <c r="C41" s="132" t="s">
        <v>238</v>
      </c>
      <c r="D41" s="258"/>
      <c r="E41" s="11"/>
      <c r="F41" s="11"/>
      <c r="G41" s="11"/>
      <c r="H41" s="12"/>
      <c r="I41" s="11"/>
      <c r="J41" s="11"/>
      <c r="K41" s="11">
        <v>4</v>
      </c>
      <c r="L41" s="11"/>
      <c r="M41" s="11"/>
      <c r="N41" s="11"/>
      <c r="O41" s="13"/>
      <c r="P41" s="13"/>
      <c r="Q41" s="11"/>
      <c r="R41" s="11"/>
      <c r="S41" s="11"/>
      <c r="T41" s="12"/>
      <c r="U41" s="11"/>
      <c r="V41" s="11"/>
      <c r="W41" s="11"/>
      <c r="X41" s="11"/>
      <c r="Y41" s="261">
        <v>4</v>
      </c>
      <c r="Z41" s="115"/>
      <c r="AA41" s="59">
        <f t="shared" si="138"/>
        <v>120</v>
      </c>
      <c r="AB41" s="19"/>
      <c r="AC41" s="78"/>
      <c r="AD41" s="78"/>
      <c r="AE41" s="78"/>
      <c r="AF41" s="79">
        <f t="shared" si="174"/>
        <v>120</v>
      </c>
      <c r="AG41" s="469">
        <f t="shared" si="175"/>
        <v>1</v>
      </c>
      <c r="AH41" s="77">
        <f t="shared" si="176"/>
        <v>120</v>
      </c>
      <c r="AI41" s="145" t="str">
        <f t="shared" si="166"/>
        <v/>
      </c>
      <c r="AJ41" s="137"/>
      <c r="AK41" s="138"/>
      <c r="AL41" s="138"/>
      <c r="AM41" s="138"/>
      <c r="AN41" s="68"/>
      <c r="AO41" s="68"/>
      <c r="AP41" s="68"/>
      <c r="AQ41" s="92"/>
      <c r="AR41" s="149"/>
      <c r="AS41" s="69"/>
      <c r="AT41" s="69"/>
      <c r="AU41" s="69"/>
      <c r="AV41" s="69"/>
      <c r="AW41" s="69"/>
      <c r="AX41" s="69"/>
      <c r="AY41" s="68"/>
      <c r="AZ41" s="147" t="str">
        <f t="shared" si="69"/>
        <v/>
      </c>
      <c r="BA41" s="137"/>
      <c r="BB41" s="138"/>
      <c r="BC41" s="138"/>
      <c r="BD41" s="138"/>
      <c r="BE41" s="68"/>
      <c r="BF41" s="68"/>
      <c r="BG41" s="68"/>
      <c r="BH41" s="92"/>
      <c r="BI41" s="149"/>
      <c r="BJ41" s="69"/>
      <c r="BK41" s="69"/>
      <c r="BL41" s="69"/>
      <c r="BM41" s="69"/>
      <c r="BN41" s="69"/>
      <c r="BO41" s="69"/>
      <c r="BP41" s="68"/>
      <c r="BQ41" s="147" t="str">
        <f t="shared" si="62"/>
        <v/>
      </c>
      <c r="BR41" s="137"/>
      <c r="BS41" s="138"/>
      <c r="BT41" s="138"/>
      <c r="BU41" s="138"/>
      <c r="BV41" s="68" t="str">
        <f t="shared" si="86"/>
        <v/>
      </c>
      <c r="BW41" s="68" t="str">
        <f t="shared" si="87"/>
        <v/>
      </c>
      <c r="BX41" s="68" t="str">
        <f t="shared" si="88"/>
        <v/>
      </c>
      <c r="BY41" s="92"/>
      <c r="BZ41" s="149"/>
      <c r="CA41" s="69"/>
      <c r="CB41" s="69"/>
      <c r="CC41" s="69"/>
      <c r="CD41" s="69"/>
      <c r="CE41" s="69"/>
      <c r="CF41" s="69"/>
      <c r="CG41" s="68"/>
      <c r="CH41" s="147" t="str">
        <f t="shared" si="63"/>
        <v/>
      </c>
      <c r="CI41" s="137"/>
      <c r="CJ41" s="138"/>
      <c r="CK41" s="138"/>
      <c r="CL41" s="138"/>
      <c r="CM41" s="68" t="str">
        <f t="shared" si="89"/>
        <v/>
      </c>
      <c r="CN41" s="68" t="str">
        <f t="shared" si="90"/>
        <v/>
      </c>
      <c r="CO41" s="68" t="str">
        <f t="shared" si="91"/>
        <v/>
      </c>
      <c r="CP41" s="92"/>
      <c r="CQ41" s="149"/>
      <c r="CR41" s="69"/>
      <c r="CS41" s="69"/>
      <c r="CT41" s="69"/>
      <c r="CU41" s="69"/>
      <c r="CV41" s="69"/>
      <c r="CW41" s="69"/>
      <c r="CX41" s="68"/>
      <c r="CY41" s="147" t="str">
        <f t="shared" si="64"/>
        <v/>
      </c>
      <c r="CZ41" s="137"/>
      <c r="DA41" s="138"/>
      <c r="DB41" s="138"/>
      <c r="DC41" s="138"/>
      <c r="DD41" s="68" t="str">
        <f t="shared" si="92"/>
        <v/>
      </c>
      <c r="DE41" s="68" t="str">
        <f t="shared" si="93"/>
        <v/>
      </c>
      <c r="DF41" s="68" t="str">
        <f t="shared" si="94"/>
        <v/>
      </c>
      <c r="DG41" s="92"/>
      <c r="DH41" s="149"/>
      <c r="DI41" s="69"/>
      <c r="DJ41" s="69"/>
      <c r="DK41" s="69"/>
      <c r="DL41" s="69"/>
      <c r="DM41" s="69"/>
      <c r="DN41" s="69"/>
      <c r="DO41" s="68"/>
      <c r="DP41" s="147" t="str">
        <f t="shared" si="65"/>
        <v/>
      </c>
      <c r="DQ41" s="137"/>
      <c r="DR41" s="138"/>
      <c r="DS41" s="138"/>
      <c r="DT41" s="138"/>
      <c r="DU41" s="68" t="str">
        <f t="shared" si="95"/>
        <v/>
      </c>
      <c r="DV41" s="68" t="str">
        <f t="shared" si="96"/>
        <v/>
      </c>
      <c r="DW41" s="68" t="str">
        <f t="shared" si="97"/>
        <v/>
      </c>
      <c r="DX41" s="92"/>
      <c r="DY41" s="149"/>
      <c r="DZ41" s="69"/>
      <c r="EA41" s="69"/>
      <c r="EB41" s="69"/>
      <c r="EC41" s="69"/>
      <c r="ED41" s="69"/>
      <c r="EE41" s="69"/>
      <c r="EF41" s="68"/>
      <c r="EG41" s="147" t="str">
        <f t="shared" si="66"/>
        <v/>
      </c>
      <c r="EH41" s="137"/>
      <c r="EI41" s="138"/>
      <c r="EJ41" s="138"/>
      <c r="EK41" s="138"/>
      <c r="EL41" s="68" t="str">
        <f t="shared" si="98"/>
        <v/>
      </c>
      <c r="EM41" s="68" t="str">
        <f t="shared" si="99"/>
        <v/>
      </c>
      <c r="EN41" s="68" t="str">
        <f t="shared" si="100"/>
        <v/>
      </c>
      <c r="EO41" s="92"/>
      <c r="EP41" s="149"/>
      <c r="EQ41" s="69"/>
      <c r="ER41" s="69"/>
      <c r="ES41" s="69"/>
      <c r="ET41" s="69"/>
      <c r="EU41" s="69"/>
      <c r="EV41" s="69"/>
      <c r="EW41" s="68"/>
      <c r="EX41" s="147" t="str">
        <f t="shared" si="67"/>
        <v/>
      </c>
      <c r="EY41" s="137"/>
      <c r="EZ41" s="138"/>
      <c r="FA41" s="138"/>
      <c r="FB41" s="138"/>
      <c r="FC41" s="68" t="str">
        <f t="shared" si="101"/>
        <v/>
      </c>
      <c r="FD41" s="68" t="str">
        <f t="shared" si="102"/>
        <v/>
      </c>
      <c r="FE41" s="68" t="str">
        <f t="shared" si="103"/>
        <v/>
      </c>
      <c r="FF41" s="92"/>
      <c r="FG41" s="149" t="str">
        <f t="shared" si="177"/>
        <v/>
      </c>
      <c r="FH41" s="69" t="str">
        <f t="shared" si="178"/>
        <v/>
      </c>
      <c r="FI41" s="69" t="str">
        <f t="shared" si="179"/>
        <v/>
      </c>
      <c r="FJ41" s="69" t="str">
        <f t="shared" si="180"/>
        <v/>
      </c>
      <c r="FK41" s="69" t="str">
        <f t="shared" si="181"/>
        <v/>
      </c>
      <c r="FL41" s="69" t="str">
        <f t="shared" si="182"/>
        <v/>
      </c>
      <c r="FM41" s="69" t="str">
        <f t="shared" si="183"/>
        <v/>
      </c>
      <c r="FN41" s="68" t="str">
        <f>IF(SUM(EY41:FA41)&lt;&gt;0,SUM(FC41:FF41),"")</f>
        <v/>
      </c>
      <c r="FO41" s="145" t="str">
        <f>IF(SUM(FP41:FR41)&lt;&gt;0,SUM(FP41:FR41),"")</f>
        <v/>
      </c>
      <c r="FP41" s="137"/>
      <c r="FQ41" s="138"/>
      <c r="FR41" s="138"/>
      <c r="FS41" s="138"/>
      <c r="FT41" s="68" t="str">
        <f t="shared" si="184"/>
        <v/>
      </c>
      <c r="FU41" s="68" t="str">
        <f t="shared" si="185"/>
        <v/>
      </c>
      <c r="FV41" s="68" t="str">
        <f t="shared" si="186"/>
        <v/>
      </c>
      <c r="FW41" s="92"/>
      <c r="FX41" s="149" t="str">
        <f t="shared" si="187"/>
        <v/>
      </c>
      <c r="FY41" s="69" t="str">
        <f t="shared" si="188"/>
        <v/>
      </c>
      <c r="FZ41" s="69" t="str">
        <f t="shared" si="189"/>
        <v/>
      </c>
      <c r="GA41" s="69" t="str">
        <f t="shared" si="190"/>
        <v/>
      </c>
      <c r="GB41" s="69" t="str">
        <f t="shared" si="191"/>
        <v/>
      </c>
      <c r="GC41" s="69" t="str">
        <f t="shared" si="192"/>
        <v/>
      </c>
      <c r="GD41" s="69" t="str">
        <f t="shared" si="193"/>
        <v/>
      </c>
      <c r="GE41" s="68" t="str">
        <f>IF(SUM(FP41:FR41)&lt;&gt;0,SUM(FT41:FW41),"")</f>
        <v/>
      </c>
      <c r="GF41" s="145" t="str">
        <f>IF(SUM(GG41:GI41)&lt;&gt;0,SUM(GG41:GI41),"")</f>
        <v/>
      </c>
      <c r="GG41" s="137"/>
      <c r="GH41" s="138"/>
      <c r="GI41" s="138"/>
      <c r="GJ41" s="138"/>
      <c r="GK41" s="68" t="str">
        <f t="shared" si="194"/>
        <v/>
      </c>
      <c r="GL41" s="68" t="str">
        <f t="shared" si="195"/>
        <v/>
      </c>
      <c r="GM41" s="68" t="str">
        <f t="shared" si="196"/>
        <v/>
      </c>
      <c r="GN41" s="92"/>
      <c r="GO41" s="149" t="str">
        <f t="shared" si="197"/>
        <v/>
      </c>
      <c r="GP41" s="69" t="str">
        <f t="shared" si="198"/>
        <v/>
      </c>
      <c r="GQ41" s="69" t="str">
        <f t="shared" si="199"/>
        <v/>
      </c>
      <c r="GR41" s="69" t="str">
        <f t="shared" si="200"/>
        <v/>
      </c>
      <c r="GS41" s="69" t="str">
        <f t="shared" si="201"/>
        <v/>
      </c>
      <c r="GT41" s="69" t="str">
        <f t="shared" si="202"/>
        <v/>
      </c>
      <c r="GU41" s="69" t="str">
        <f t="shared" si="203"/>
        <v/>
      </c>
      <c r="GV41" s="68" t="str">
        <f>IF(SUM(GG41:GI41)&lt;&gt;0,SUM(GK41:GN41),"")</f>
        <v/>
      </c>
      <c r="GW41" s="145" t="str">
        <f>IF(SUM(GX41:GZ41)&lt;&gt;0,SUM(GX41:GZ41),"")</f>
        <v/>
      </c>
      <c r="GX41" s="137"/>
      <c r="GY41" s="138"/>
      <c r="GZ41" s="138"/>
      <c r="HA41" s="138"/>
      <c r="HB41" s="68" t="str">
        <f t="shared" si="204"/>
        <v/>
      </c>
      <c r="HC41" s="68" t="str">
        <f t="shared" si="205"/>
        <v/>
      </c>
      <c r="HD41" s="68" t="str">
        <f t="shared" si="206"/>
        <v/>
      </c>
      <c r="HE41" s="92"/>
      <c r="HF41" s="149" t="str">
        <f t="shared" si="207"/>
        <v/>
      </c>
      <c r="HG41" s="69" t="str">
        <f t="shared" si="208"/>
        <v/>
      </c>
      <c r="HH41" s="69" t="str">
        <f t="shared" si="209"/>
        <v/>
      </c>
      <c r="HI41" s="69" t="str">
        <f t="shared" si="210"/>
        <v/>
      </c>
      <c r="HJ41" s="69" t="str">
        <f t="shared" si="211"/>
        <v/>
      </c>
      <c r="HK41" s="69" t="str">
        <f t="shared" si="212"/>
        <v/>
      </c>
      <c r="HL41" s="69" t="str">
        <f t="shared" si="213"/>
        <v/>
      </c>
      <c r="HM41" s="68" t="str">
        <f>IF(SUM(GX41:GZ41)&lt;&gt;0,SUM(HB41:HE41),"")</f>
        <v/>
      </c>
      <c r="HN41" s="145" t="str">
        <f>IF(SUM(HO41:HQ41)&lt;&gt;0,SUM(HO41:HQ41),"")</f>
        <v/>
      </c>
      <c r="HO41" s="137"/>
      <c r="HP41" s="138"/>
      <c r="HQ41" s="138"/>
      <c r="HR41" s="138"/>
      <c r="HS41" s="68" t="str">
        <f t="shared" si="214"/>
        <v/>
      </c>
      <c r="HT41" s="68" t="str">
        <f t="shared" si="215"/>
        <v/>
      </c>
      <c r="HU41" s="68" t="str">
        <f t="shared" si="216"/>
        <v/>
      </c>
      <c r="HV41" s="92"/>
      <c r="HW41" s="149" t="str">
        <f t="shared" si="217"/>
        <v/>
      </c>
      <c r="HX41" s="69" t="str">
        <f t="shared" si="218"/>
        <v/>
      </c>
      <c r="HY41" s="69" t="str">
        <f t="shared" si="219"/>
        <v/>
      </c>
      <c r="HZ41" s="69" t="str">
        <f t="shared" si="220"/>
        <v/>
      </c>
      <c r="IA41" s="69" t="str">
        <f t="shared" si="221"/>
        <v/>
      </c>
      <c r="IB41" s="69" t="str">
        <f t="shared" si="222"/>
        <v/>
      </c>
      <c r="IC41" s="69" t="str">
        <f t="shared" si="223"/>
        <v/>
      </c>
      <c r="ID41" s="68" t="str">
        <f>IF(SUM(HO41:HQ41)&lt;&gt;0,SUM(HS41:HV41),"")</f>
        <v/>
      </c>
      <c r="IE41" s="215" t="s">
        <v>135</v>
      </c>
    </row>
    <row r="42" spans="1:239" s="1" customFormat="1" ht="24" customHeight="1" x14ac:dyDescent="0.35">
      <c r="A42" s="232" t="s">
        <v>216</v>
      </c>
      <c r="B42" s="131">
        <v>111</v>
      </c>
      <c r="C42" s="132" t="s">
        <v>281</v>
      </c>
      <c r="D42" s="258"/>
      <c r="E42" s="11"/>
      <c r="F42" s="11"/>
      <c r="G42" s="11"/>
      <c r="H42" s="12"/>
      <c r="I42" s="11"/>
      <c r="J42" s="11"/>
      <c r="K42" s="11"/>
      <c r="L42" s="11">
        <v>6</v>
      </c>
      <c r="M42" s="11"/>
      <c r="N42" s="11"/>
      <c r="O42" s="13"/>
      <c r="P42" s="13"/>
      <c r="Q42" s="11"/>
      <c r="R42" s="11"/>
      <c r="S42" s="11"/>
      <c r="T42" s="12"/>
      <c r="U42" s="11"/>
      <c r="V42" s="11"/>
      <c r="W42" s="11"/>
      <c r="X42" s="11"/>
      <c r="Y42" s="261">
        <v>4</v>
      </c>
      <c r="Z42" s="115"/>
      <c r="AA42" s="59">
        <f t="shared" si="138"/>
        <v>120</v>
      </c>
      <c r="AB42" s="19"/>
      <c r="AC42" s="78"/>
      <c r="AD42" s="78"/>
      <c r="AE42" s="78"/>
      <c r="AF42" s="79">
        <f t="shared" si="174"/>
        <v>120</v>
      </c>
      <c r="AG42" s="469">
        <f t="shared" si="175"/>
        <v>1</v>
      </c>
      <c r="AH42" s="77">
        <f t="shared" si="176"/>
        <v>120</v>
      </c>
      <c r="AI42" s="145" t="str">
        <f t="shared" si="166"/>
        <v/>
      </c>
      <c r="AJ42" s="137"/>
      <c r="AK42" s="138"/>
      <c r="AL42" s="138"/>
      <c r="AM42" s="138"/>
      <c r="AN42" s="68"/>
      <c r="AO42" s="68"/>
      <c r="AP42" s="68"/>
      <c r="AQ42" s="92"/>
      <c r="AR42" s="149"/>
      <c r="AS42" s="69"/>
      <c r="AT42" s="69"/>
      <c r="AU42" s="69"/>
      <c r="AV42" s="69"/>
      <c r="AW42" s="69"/>
      <c r="AX42" s="69"/>
      <c r="AY42" s="68"/>
      <c r="AZ42" s="147" t="str">
        <f t="shared" si="69"/>
        <v/>
      </c>
      <c r="BA42" s="137"/>
      <c r="BB42" s="138"/>
      <c r="BC42" s="138"/>
      <c r="BD42" s="138"/>
      <c r="BE42" s="68"/>
      <c r="BF42" s="68"/>
      <c r="BG42" s="68"/>
      <c r="BH42" s="92"/>
      <c r="BI42" s="149"/>
      <c r="BJ42" s="69"/>
      <c r="BK42" s="69"/>
      <c r="BL42" s="69"/>
      <c r="BM42" s="69"/>
      <c r="BN42" s="69"/>
      <c r="BO42" s="69"/>
      <c r="BP42" s="68"/>
      <c r="BQ42" s="147" t="str">
        <f t="shared" si="62"/>
        <v/>
      </c>
      <c r="BR42" s="137"/>
      <c r="BS42" s="138"/>
      <c r="BT42" s="138"/>
      <c r="BU42" s="138"/>
      <c r="BV42" s="68" t="str">
        <f t="shared" si="86"/>
        <v/>
      </c>
      <c r="BW42" s="68" t="str">
        <f t="shared" si="87"/>
        <v/>
      </c>
      <c r="BX42" s="68" t="str">
        <f t="shared" si="88"/>
        <v/>
      </c>
      <c r="BY42" s="92"/>
      <c r="BZ42" s="149"/>
      <c r="CA42" s="69"/>
      <c r="CB42" s="69"/>
      <c r="CC42" s="69"/>
      <c r="CD42" s="69"/>
      <c r="CE42" s="69"/>
      <c r="CF42" s="69"/>
      <c r="CG42" s="68"/>
      <c r="CH42" s="147" t="str">
        <f t="shared" si="63"/>
        <v/>
      </c>
      <c r="CI42" s="137"/>
      <c r="CJ42" s="138"/>
      <c r="CK42" s="138"/>
      <c r="CL42" s="138"/>
      <c r="CM42" s="68" t="str">
        <f t="shared" si="89"/>
        <v/>
      </c>
      <c r="CN42" s="68" t="str">
        <f t="shared" si="90"/>
        <v/>
      </c>
      <c r="CO42" s="68" t="str">
        <f t="shared" si="91"/>
        <v/>
      </c>
      <c r="CP42" s="92"/>
      <c r="CQ42" s="149"/>
      <c r="CR42" s="69"/>
      <c r="CS42" s="69"/>
      <c r="CT42" s="69"/>
      <c r="CU42" s="69"/>
      <c r="CV42" s="69"/>
      <c r="CW42" s="69"/>
      <c r="CX42" s="68"/>
      <c r="CY42" s="147" t="str">
        <f t="shared" si="64"/>
        <v/>
      </c>
      <c r="CZ42" s="137"/>
      <c r="DA42" s="138"/>
      <c r="DB42" s="138"/>
      <c r="DC42" s="138"/>
      <c r="DD42" s="68" t="str">
        <f t="shared" si="92"/>
        <v/>
      </c>
      <c r="DE42" s="68" t="str">
        <f t="shared" si="93"/>
        <v/>
      </c>
      <c r="DF42" s="68" t="str">
        <f t="shared" si="94"/>
        <v/>
      </c>
      <c r="DG42" s="92"/>
      <c r="DH42" s="149"/>
      <c r="DI42" s="69"/>
      <c r="DJ42" s="69"/>
      <c r="DK42" s="69"/>
      <c r="DL42" s="69"/>
      <c r="DM42" s="69"/>
      <c r="DN42" s="69"/>
      <c r="DO42" s="68"/>
      <c r="DP42" s="147" t="str">
        <f t="shared" si="65"/>
        <v/>
      </c>
      <c r="DQ42" s="137"/>
      <c r="DR42" s="138"/>
      <c r="DS42" s="138"/>
      <c r="DT42" s="138"/>
      <c r="DU42" s="68" t="str">
        <f t="shared" si="95"/>
        <v/>
      </c>
      <c r="DV42" s="68" t="str">
        <f t="shared" si="96"/>
        <v/>
      </c>
      <c r="DW42" s="68" t="str">
        <f t="shared" si="97"/>
        <v/>
      </c>
      <c r="DX42" s="92"/>
      <c r="DY42" s="149"/>
      <c r="DZ42" s="69"/>
      <c r="EA42" s="69"/>
      <c r="EB42" s="69"/>
      <c r="EC42" s="69"/>
      <c r="ED42" s="69"/>
      <c r="EE42" s="69"/>
      <c r="EF42" s="68"/>
      <c r="EG42" s="147" t="str">
        <f t="shared" si="66"/>
        <v/>
      </c>
      <c r="EH42" s="137"/>
      <c r="EI42" s="138"/>
      <c r="EJ42" s="138"/>
      <c r="EK42" s="138"/>
      <c r="EL42" s="68" t="str">
        <f t="shared" si="98"/>
        <v/>
      </c>
      <c r="EM42" s="68" t="str">
        <f t="shared" si="99"/>
        <v/>
      </c>
      <c r="EN42" s="68" t="str">
        <f t="shared" si="100"/>
        <v/>
      </c>
      <c r="EO42" s="92"/>
      <c r="EP42" s="149"/>
      <c r="EQ42" s="69"/>
      <c r="ER42" s="69"/>
      <c r="ES42" s="69"/>
      <c r="ET42" s="69"/>
      <c r="EU42" s="69"/>
      <c r="EV42" s="69"/>
      <c r="EW42" s="68"/>
      <c r="EX42" s="147" t="str">
        <f t="shared" si="67"/>
        <v/>
      </c>
      <c r="EY42" s="137"/>
      <c r="EZ42" s="138"/>
      <c r="FA42" s="138"/>
      <c r="FB42" s="138"/>
      <c r="FC42" s="68" t="str">
        <f t="shared" si="101"/>
        <v/>
      </c>
      <c r="FD42" s="68" t="str">
        <f t="shared" si="102"/>
        <v/>
      </c>
      <c r="FE42" s="68" t="str">
        <f t="shared" si="103"/>
        <v/>
      </c>
      <c r="FF42" s="92"/>
      <c r="FG42" s="149" t="str">
        <f t="shared" si="177"/>
        <v/>
      </c>
      <c r="FH42" s="69" t="str">
        <f t="shared" si="178"/>
        <v/>
      </c>
      <c r="FI42" s="69" t="str">
        <f t="shared" si="179"/>
        <v/>
      </c>
      <c r="FJ42" s="69" t="str">
        <f t="shared" si="180"/>
        <v/>
      </c>
      <c r="FK42" s="69" t="str">
        <f t="shared" si="181"/>
        <v/>
      </c>
      <c r="FL42" s="69" t="str">
        <f t="shared" si="182"/>
        <v/>
      </c>
      <c r="FM42" s="69" t="str">
        <f t="shared" si="183"/>
        <v/>
      </c>
      <c r="FN42" s="68" t="str">
        <f>IF(SUM(EY42:FA42)&lt;&gt;0,SUM(FC42:FF42),"")</f>
        <v/>
      </c>
      <c r="FO42" s="145" t="str">
        <f>IF(SUM(FP42:FR42)&lt;&gt;0,SUM(FP42:FR42),"")</f>
        <v/>
      </c>
      <c r="FP42" s="137"/>
      <c r="FQ42" s="138"/>
      <c r="FR42" s="138"/>
      <c r="FS42" s="138"/>
      <c r="FT42" s="68" t="str">
        <f t="shared" si="184"/>
        <v/>
      </c>
      <c r="FU42" s="68" t="str">
        <f t="shared" si="185"/>
        <v/>
      </c>
      <c r="FV42" s="68" t="str">
        <f t="shared" si="186"/>
        <v/>
      </c>
      <c r="FW42" s="92"/>
      <c r="FX42" s="149" t="str">
        <f t="shared" si="187"/>
        <v/>
      </c>
      <c r="FY42" s="69" t="str">
        <f t="shared" si="188"/>
        <v/>
      </c>
      <c r="FZ42" s="69" t="str">
        <f t="shared" si="189"/>
        <v/>
      </c>
      <c r="GA42" s="69" t="str">
        <f t="shared" si="190"/>
        <v/>
      </c>
      <c r="GB42" s="69" t="str">
        <f t="shared" si="191"/>
        <v/>
      </c>
      <c r="GC42" s="69" t="str">
        <f t="shared" si="192"/>
        <v/>
      </c>
      <c r="GD42" s="69" t="str">
        <f t="shared" si="193"/>
        <v/>
      </c>
      <c r="GE42" s="68" t="str">
        <f>IF(SUM(FP42:FR42)&lt;&gt;0,SUM(FT42:FW42),"")</f>
        <v/>
      </c>
      <c r="GF42" s="145" t="str">
        <f>IF(SUM(GG42:GI42)&lt;&gt;0,SUM(GG42:GI42),"")</f>
        <v/>
      </c>
      <c r="GG42" s="137"/>
      <c r="GH42" s="138"/>
      <c r="GI42" s="138"/>
      <c r="GJ42" s="138"/>
      <c r="GK42" s="68" t="str">
        <f t="shared" si="194"/>
        <v/>
      </c>
      <c r="GL42" s="68" t="str">
        <f t="shared" si="195"/>
        <v/>
      </c>
      <c r="GM42" s="68" t="str">
        <f t="shared" si="196"/>
        <v/>
      </c>
      <c r="GN42" s="92"/>
      <c r="GO42" s="149" t="str">
        <f t="shared" si="197"/>
        <v/>
      </c>
      <c r="GP42" s="69" t="str">
        <f t="shared" si="198"/>
        <v/>
      </c>
      <c r="GQ42" s="69" t="str">
        <f t="shared" si="199"/>
        <v/>
      </c>
      <c r="GR42" s="69" t="str">
        <f t="shared" si="200"/>
        <v/>
      </c>
      <c r="GS42" s="69" t="str">
        <f t="shared" si="201"/>
        <v/>
      </c>
      <c r="GT42" s="69" t="str">
        <f t="shared" si="202"/>
        <v/>
      </c>
      <c r="GU42" s="69" t="str">
        <f t="shared" si="203"/>
        <v/>
      </c>
      <c r="GV42" s="68" t="str">
        <f>IF(SUM(GG42:GI42)&lt;&gt;0,SUM(GK42:GN42),"")</f>
        <v/>
      </c>
      <c r="GW42" s="145" t="str">
        <f>IF(SUM(GX42:GZ42)&lt;&gt;0,SUM(GX42:GZ42),"")</f>
        <v/>
      </c>
      <c r="GX42" s="137"/>
      <c r="GY42" s="138"/>
      <c r="GZ42" s="138"/>
      <c r="HA42" s="138"/>
      <c r="HB42" s="68" t="str">
        <f t="shared" si="204"/>
        <v/>
      </c>
      <c r="HC42" s="68" t="str">
        <f t="shared" si="205"/>
        <v/>
      </c>
      <c r="HD42" s="68" t="str">
        <f t="shared" si="206"/>
        <v/>
      </c>
      <c r="HE42" s="92"/>
      <c r="HF42" s="149" t="str">
        <f t="shared" si="207"/>
        <v/>
      </c>
      <c r="HG42" s="69" t="str">
        <f t="shared" si="208"/>
        <v/>
      </c>
      <c r="HH42" s="69" t="str">
        <f t="shared" si="209"/>
        <v/>
      </c>
      <c r="HI42" s="69" t="str">
        <f t="shared" si="210"/>
        <v/>
      </c>
      <c r="HJ42" s="69" t="str">
        <f t="shared" si="211"/>
        <v/>
      </c>
      <c r="HK42" s="69" t="str">
        <f t="shared" si="212"/>
        <v/>
      </c>
      <c r="HL42" s="69" t="str">
        <f t="shared" si="213"/>
        <v/>
      </c>
      <c r="HM42" s="68" t="str">
        <f>IF(SUM(GX42:GZ42)&lt;&gt;0,SUM(HB42:HE42),"")</f>
        <v/>
      </c>
      <c r="HN42" s="145" t="str">
        <f>IF(SUM(HO42:HQ42)&lt;&gt;0,SUM(HO42:HQ42),"")</f>
        <v/>
      </c>
      <c r="HO42" s="137"/>
      <c r="HP42" s="138"/>
      <c r="HQ42" s="138"/>
      <c r="HR42" s="138"/>
      <c r="HS42" s="68" t="str">
        <f t="shared" si="214"/>
        <v/>
      </c>
      <c r="HT42" s="68" t="str">
        <f t="shared" si="215"/>
        <v/>
      </c>
      <c r="HU42" s="68" t="str">
        <f t="shared" si="216"/>
        <v/>
      </c>
      <c r="HV42" s="92"/>
      <c r="HW42" s="149" t="str">
        <f t="shared" si="217"/>
        <v/>
      </c>
      <c r="HX42" s="69" t="str">
        <f t="shared" si="218"/>
        <v/>
      </c>
      <c r="HY42" s="69" t="str">
        <f t="shared" si="219"/>
        <v/>
      </c>
      <c r="HZ42" s="69" t="str">
        <f t="shared" si="220"/>
        <v/>
      </c>
      <c r="IA42" s="69" t="str">
        <f t="shared" si="221"/>
        <v/>
      </c>
      <c r="IB42" s="69" t="str">
        <f t="shared" si="222"/>
        <v/>
      </c>
      <c r="IC42" s="69" t="str">
        <f t="shared" si="223"/>
        <v/>
      </c>
      <c r="ID42" s="68" t="str">
        <f>IF(SUM(HO42:HQ42)&lt;&gt;0,SUM(HS42:HV42),"")</f>
        <v/>
      </c>
      <c r="IE42" s="215" t="s">
        <v>135</v>
      </c>
    </row>
    <row r="43" spans="1:239" s="1" customFormat="1" ht="24" customHeight="1" thickBot="1" x14ac:dyDescent="0.4">
      <c r="A43" s="232" t="s">
        <v>217</v>
      </c>
      <c r="B43" s="131"/>
      <c r="C43" s="132" t="s">
        <v>280</v>
      </c>
      <c r="D43" s="258"/>
      <c r="E43" s="11"/>
      <c r="F43" s="11"/>
      <c r="G43" s="11"/>
      <c r="H43" s="12"/>
      <c r="I43" s="11"/>
      <c r="J43" s="11"/>
      <c r="K43" s="11"/>
      <c r="L43" s="11"/>
      <c r="M43" s="11">
        <v>8</v>
      </c>
      <c r="N43" s="11"/>
      <c r="O43" s="13"/>
      <c r="P43" s="13"/>
      <c r="Q43" s="11"/>
      <c r="R43" s="11"/>
      <c r="S43" s="11"/>
      <c r="T43" s="12"/>
      <c r="U43" s="11"/>
      <c r="V43" s="11"/>
      <c r="W43" s="11"/>
      <c r="X43" s="11"/>
      <c r="Y43" s="261">
        <v>4</v>
      </c>
      <c r="Z43" s="115"/>
      <c r="AA43" s="59">
        <f t="shared" si="138"/>
        <v>120</v>
      </c>
      <c r="AB43" s="19"/>
      <c r="AC43" s="78"/>
      <c r="AD43" s="78"/>
      <c r="AE43" s="78"/>
      <c r="AF43" s="79">
        <f t="shared" si="174"/>
        <v>120</v>
      </c>
      <c r="AG43" s="469">
        <f t="shared" si="175"/>
        <v>1</v>
      </c>
      <c r="AH43" s="77">
        <f t="shared" si="176"/>
        <v>120</v>
      </c>
      <c r="AI43" s="145" t="str">
        <f t="shared" si="166"/>
        <v/>
      </c>
      <c r="AJ43" s="137"/>
      <c r="AK43" s="138"/>
      <c r="AL43" s="138"/>
      <c r="AM43" s="138"/>
      <c r="AN43" s="68"/>
      <c r="AO43" s="68"/>
      <c r="AP43" s="68"/>
      <c r="AQ43" s="92"/>
      <c r="AR43" s="149"/>
      <c r="AS43" s="69"/>
      <c r="AT43" s="69"/>
      <c r="AU43" s="69"/>
      <c r="AV43" s="69"/>
      <c r="AW43" s="69"/>
      <c r="AX43" s="69"/>
      <c r="AY43" s="68"/>
      <c r="AZ43" s="147" t="str">
        <f t="shared" si="69"/>
        <v/>
      </c>
      <c r="BA43" s="137"/>
      <c r="BB43" s="138"/>
      <c r="BC43" s="138"/>
      <c r="BD43" s="138"/>
      <c r="BE43" s="68"/>
      <c r="BF43" s="68"/>
      <c r="BG43" s="68"/>
      <c r="BH43" s="92"/>
      <c r="BI43" s="149"/>
      <c r="BJ43" s="69"/>
      <c r="BK43" s="69"/>
      <c r="BL43" s="69"/>
      <c r="BM43" s="69"/>
      <c r="BN43" s="69"/>
      <c r="BO43" s="69"/>
      <c r="BP43" s="68"/>
      <c r="BQ43" s="147" t="str">
        <f t="shared" si="62"/>
        <v/>
      </c>
      <c r="BR43" s="137"/>
      <c r="BS43" s="138"/>
      <c r="BT43" s="138"/>
      <c r="BU43" s="138"/>
      <c r="BV43" s="68" t="str">
        <f t="shared" si="86"/>
        <v/>
      </c>
      <c r="BW43" s="68" t="str">
        <f t="shared" si="87"/>
        <v/>
      </c>
      <c r="BX43" s="68" t="str">
        <f t="shared" si="88"/>
        <v/>
      </c>
      <c r="BY43" s="92"/>
      <c r="BZ43" s="149"/>
      <c r="CA43" s="69"/>
      <c r="CB43" s="69"/>
      <c r="CC43" s="69"/>
      <c r="CD43" s="69"/>
      <c r="CE43" s="69"/>
      <c r="CF43" s="69"/>
      <c r="CG43" s="68"/>
      <c r="CH43" s="147" t="str">
        <f t="shared" si="63"/>
        <v/>
      </c>
      <c r="CI43" s="137"/>
      <c r="CJ43" s="138"/>
      <c r="CK43" s="138"/>
      <c r="CL43" s="138"/>
      <c r="CM43" s="68" t="str">
        <f t="shared" si="89"/>
        <v/>
      </c>
      <c r="CN43" s="68" t="str">
        <f t="shared" si="90"/>
        <v/>
      </c>
      <c r="CO43" s="68" t="str">
        <f t="shared" si="91"/>
        <v/>
      </c>
      <c r="CP43" s="92"/>
      <c r="CQ43" s="149"/>
      <c r="CR43" s="69"/>
      <c r="CS43" s="69"/>
      <c r="CT43" s="69"/>
      <c r="CU43" s="69"/>
      <c r="CV43" s="69"/>
      <c r="CW43" s="69"/>
      <c r="CX43" s="68"/>
      <c r="CY43" s="147" t="str">
        <f t="shared" si="64"/>
        <v/>
      </c>
      <c r="CZ43" s="137"/>
      <c r="DA43" s="138"/>
      <c r="DB43" s="138"/>
      <c r="DC43" s="138"/>
      <c r="DD43" s="68" t="str">
        <f t="shared" si="92"/>
        <v/>
      </c>
      <c r="DE43" s="68" t="str">
        <f t="shared" si="93"/>
        <v/>
      </c>
      <c r="DF43" s="68" t="str">
        <f t="shared" si="94"/>
        <v/>
      </c>
      <c r="DG43" s="92"/>
      <c r="DH43" s="149"/>
      <c r="DI43" s="69"/>
      <c r="DJ43" s="69"/>
      <c r="DK43" s="69"/>
      <c r="DL43" s="69"/>
      <c r="DM43" s="69"/>
      <c r="DN43" s="69"/>
      <c r="DO43" s="68"/>
      <c r="DP43" s="147" t="str">
        <f t="shared" si="65"/>
        <v/>
      </c>
      <c r="DQ43" s="137"/>
      <c r="DR43" s="138"/>
      <c r="DS43" s="138"/>
      <c r="DT43" s="138"/>
      <c r="DU43" s="68" t="str">
        <f t="shared" si="95"/>
        <v/>
      </c>
      <c r="DV43" s="68" t="str">
        <f t="shared" si="96"/>
        <v/>
      </c>
      <c r="DW43" s="68" t="str">
        <f t="shared" si="97"/>
        <v/>
      </c>
      <c r="DX43" s="92"/>
      <c r="DY43" s="149"/>
      <c r="DZ43" s="69"/>
      <c r="EA43" s="69"/>
      <c r="EB43" s="69"/>
      <c r="EC43" s="69"/>
      <c r="ED43" s="69"/>
      <c r="EE43" s="69"/>
      <c r="EF43" s="68"/>
      <c r="EG43" s="147" t="str">
        <f t="shared" si="66"/>
        <v/>
      </c>
      <c r="EH43" s="137"/>
      <c r="EI43" s="138"/>
      <c r="EJ43" s="138"/>
      <c r="EK43" s="138"/>
      <c r="EL43" s="68" t="str">
        <f t="shared" si="98"/>
        <v/>
      </c>
      <c r="EM43" s="68" t="str">
        <f t="shared" si="99"/>
        <v/>
      </c>
      <c r="EN43" s="68" t="str">
        <f t="shared" si="100"/>
        <v/>
      </c>
      <c r="EO43" s="92"/>
      <c r="EP43" s="149"/>
      <c r="EQ43" s="69"/>
      <c r="ER43" s="69"/>
      <c r="ES43" s="69"/>
      <c r="ET43" s="69"/>
      <c r="EU43" s="69"/>
      <c r="EV43" s="69"/>
      <c r="EW43" s="68"/>
      <c r="EX43" s="147" t="str">
        <f t="shared" si="67"/>
        <v/>
      </c>
      <c r="EY43" s="137"/>
      <c r="EZ43" s="138"/>
      <c r="FA43" s="138"/>
      <c r="FB43" s="138"/>
      <c r="FC43" s="68" t="str">
        <f t="shared" si="101"/>
        <v/>
      </c>
      <c r="FD43" s="68" t="str">
        <f t="shared" si="102"/>
        <v/>
      </c>
      <c r="FE43" s="68" t="str">
        <f t="shared" si="103"/>
        <v/>
      </c>
      <c r="FF43" s="92"/>
      <c r="FG43" s="149" t="str">
        <f t="shared" si="177"/>
        <v/>
      </c>
      <c r="FH43" s="69" t="str">
        <f t="shared" si="178"/>
        <v/>
      </c>
      <c r="FI43" s="69" t="str">
        <f t="shared" si="179"/>
        <v/>
      </c>
      <c r="FJ43" s="69" t="str">
        <f t="shared" si="180"/>
        <v/>
      </c>
      <c r="FK43" s="69" t="str">
        <f t="shared" si="181"/>
        <v/>
      </c>
      <c r="FL43" s="69" t="str">
        <f t="shared" si="182"/>
        <v/>
      </c>
      <c r="FM43" s="69" t="str">
        <f t="shared" si="183"/>
        <v>залік</v>
      </c>
      <c r="FN43" s="68" t="str">
        <f>IF(SUM(EY43:FA43)&lt;&gt;0,SUM(FC43:FF43),"")</f>
        <v/>
      </c>
      <c r="FO43" s="145" t="str">
        <f>IF(SUM(FP43:FR43)&lt;&gt;0,SUM(FP43:FR43),"")</f>
        <v/>
      </c>
      <c r="FP43" s="137"/>
      <c r="FQ43" s="138"/>
      <c r="FR43" s="138"/>
      <c r="FS43" s="138"/>
      <c r="FT43" s="68" t="str">
        <f t="shared" si="184"/>
        <v/>
      </c>
      <c r="FU43" s="68" t="str">
        <f t="shared" si="185"/>
        <v/>
      </c>
      <c r="FV43" s="68" t="str">
        <f t="shared" si="186"/>
        <v/>
      </c>
      <c r="FW43" s="92"/>
      <c r="FX43" s="149" t="str">
        <f t="shared" si="187"/>
        <v/>
      </c>
      <c r="FY43" s="69" t="str">
        <f t="shared" si="188"/>
        <v/>
      </c>
      <c r="FZ43" s="69" t="str">
        <f t="shared" si="189"/>
        <v/>
      </c>
      <c r="GA43" s="69" t="str">
        <f t="shared" si="190"/>
        <v/>
      </c>
      <c r="GB43" s="69" t="str">
        <f t="shared" si="191"/>
        <v/>
      </c>
      <c r="GC43" s="69" t="str">
        <f t="shared" si="192"/>
        <v/>
      </c>
      <c r="GD43" s="69" t="str">
        <f t="shared" si="193"/>
        <v/>
      </c>
      <c r="GE43" s="68" t="str">
        <f>IF(SUM(FP43:FR43)&lt;&gt;0,SUM(FT43:FW43),"")</f>
        <v/>
      </c>
      <c r="GF43" s="145" t="str">
        <f>IF(SUM(GG43:GI43)&lt;&gt;0,SUM(GG43:GI43),"")</f>
        <v/>
      </c>
      <c r="GG43" s="137"/>
      <c r="GH43" s="138"/>
      <c r="GI43" s="138"/>
      <c r="GJ43" s="138"/>
      <c r="GK43" s="68" t="str">
        <f t="shared" si="194"/>
        <v/>
      </c>
      <c r="GL43" s="68" t="str">
        <f t="shared" si="195"/>
        <v/>
      </c>
      <c r="GM43" s="68" t="str">
        <f t="shared" si="196"/>
        <v/>
      </c>
      <c r="GN43" s="92"/>
      <c r="GO43" s="149" t="str">
        <f t="shared" si="197"/>
        <v/>
      </c>
      <c r="GP43" s="69" t="str">
        <f t="shared" si="198"/>
        <v/>
      </c>
      <c r="GQ43" s="69" t="str">
        <f t="shared" si="199"/>
        <v/>
      </c>
      <c r="GR43" s="69" t="str">
        <f t="shared" si="200"/>
        <v/>
      </c>
      <c r="GS43" s="69" t="str">
        <f t="shared" si="201"/>
        <v/>
      </c>
      <c r="GT43" s="69" t="str">
        <f t="shared" si="202"/>
        <v/>
      </c>
      <c r="GU43" s="69" t="str">
        <f t="shared" si="203"/>
        <v/>
      </c>
      <c r="GV43" s="68" t="str">
        <f>IF(SUM(GG43:GI43)&lt;&gt;0,SUM(GK43:GN43),"")</f>
        <v/>
      </c>
      <c r="GW43" s="145" t="str">
        <f>IF(SUM(GX43:GZ43)&lt;&gt;0,SUM(GX43:GZ43),"")</f>
        <v/>
      </c>
      <c r="GX43" s="137"/>
      <c r="GY43" s="138"/>
      <c r="GZ43" s="138"/>
      <c r="HA43" s="138"/>
      <c r="HB43" s="68" t="str">
        <f t="shared" si="204"/>
        <v/>
      </c>
      <c r="HC43" s="68" t="str">
        <f t="shared" si="205"/>
        <v/>
      </c>
      <c r="HD43" s="68" t="str">
        <f t="shared" si="206"/>
        <v/>
      </c>
      <c r="HE43" s="92"/>
      <c r="HF43" s="149" t="str">
        <f t="shared" si="207"/>
        <v/>
      </c>
      <c r="HG43" s="69" t="str">
        <f t="shared" si="208"/>
        <v/>
      </c>
      <c r="HH43" s="69" t="str">
        <f t="shared" si="209"/>
        <v/>
      </c>
      <c r="HI43" s="69" t="str">
        <f t="shared" si="210"/>
        <v/>
      </c>
      <c r="HJ43" s="69" t="str">
        <f t="shared" si="211"/>
        <v/>
      </c>
      <c r="HK43" s="69" t="str">
        <f t="shared" si="212"/>
        <v/>
      </c>
      <c r="HL43" s="69" t="str">
        <f t="shared" si="213"/>
        <v/>
      </c>
      <c r="HM43" s="68" t="str">
        <f>IF(SUM(GX43:GZ43)&lt;&gt;0,SUM(HB43:HE43),"")</f>
        <v/>
      </c>
      <c r="HN43" s="145" t="str">
        <f>IF(SUM(HO43:HQ43)&lt;&gt;0,SUM(HO43:HQ43),"")</f>
        <v/>
      </c>
      <c r="HO43" s="137"/>
      <c r="HP43" s="138"/>
      <c r="HQ43" s="138"/>
      <c r="HR43" s="138"/>
      <c r="HS43" s="68" t="str">
        <f t="shared" si="214"/>
        <v/>
      </c>
      <c r="HT43" s="68" t="str">
        <f t="shared" si="215"/>
        <v/>
      </c>
      <c r="HU43" s="68" t="str">
        <f t="shared" si="216"/>
        <v/>
      </c>
      <c r="HV43" s="92"/>
      <c r="HW43" s="149" t="str">
        <f t="shared" si="217"/>
        <v/>
      </c>
      <c r="HX43" s="69" t="str">
        <f t="shared" si="218"/>
        <v/>
      </c>
      <c r="HY43" s="69" t="str">
        <f t="shared" si="219"/>
        <v/>
      </c>
      <c r="HZ43" s="69" t="str">
        <f t="shared" si="220"/>
        <v/>
      </c>
      <c r="IA43" s="69" t="str">
        <f t="shared" si="221"/>
        <v/>
      </c>
      <c r="IB43" s="69" t="str">
        <f t="shared" si="222"/>
        <v/>
      </c>
      <c r="IC43" s="69" t="str">
        <f t="shared" si="223"/>
        <v/>
      </c>
      <c r="ID43" s="68" t="str">
        <f>IF(SUM(HO43:HQ43)&lt;&gt;0,SUM(HS43:HV43),"")</f>
        <v/>
      </c>
      <c r="IE43" s="215" t="s">
        <v>135</v>
      </c>
    </row>
    <row r="44" spans="1:239" s="1" customFormat="1" ht="19.95" customHeight="1" thickBot="1" x14ac:dyDescent="0.4">
      <c r="A44" s="231"/>
      <c r="B44" s="130"/>
      <c r="C44" s="199" t="s">
        <v>84</v>
      </c>
      <c r="D44" s="135"/>
      <c r="E44" s="18"/>
      <c r="F44" s="18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260">
        <f>SUM(Y28:Y43)</f>
        <v>154</v>
      </c>
      <c r="Z44" s="118"/>
      <c r="AA44" s="200">
        <f>SUM(AA28:AA43)</f>
        <v>4620</v>
      </c>
      <c r="AB44" s="17"/>
      <c r="AC44" s="70"/>
      <c r="AD44" s="62"/>
      <c r="AE44" s="62"/>
      <c r="AF44" s="62"/>
      <c r="AG44" s="62" t="s">
        <v>130</v>
      </c>
      <c r="AH44" s="62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 t="str">
        <f t="shared" si="69"/>
        <v/>
      </c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 t="str">
        <f t="shared" si="62"/>
        <v/>
      </c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 t="str">
        <f t="shared" si="63"/>
        <v/>
      </c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 t="str">
        <f t="shared" si="64"/>
        <v/>
      </c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198"/>
      <c r="DO44" s="198"/>
      <c r="DP44" s="198" t="str">
        <f t="shared" si="65"/>
        <v/>
      </c>
      <c r="DQ44" s="198"/>
      <c r="DR44" s="198"/>
      <c r="DS44" s="198"/>
      <c r="DT44" s="198"/>
      <c r="DU44" s="198"/>
      <c r="DV44" s="198"/>
      <c r="DW44" s="198"/>
      <c r="DX44" s="198"/>
      <c r="DY44" s="198"/>
      <c r="DZ44" s="198"/>
      <c r="EA44" s="198"/>
      <c r="EB44" s="198"/>
      <c r="EC44" s="198"/>
      <c r="ED44" s="198"/>
      <c r="EE44" s="198"/>
      <c r="EF44" s="198"/>
      <c r="EG44" s="198" t="str">
        <f t="shared" si="66"/>
        <v/>
      </c>
      <c r="EH44" s="198"/>
      <c r="EI44" s="198"/>
      <c r="EJ44" s="198"/>
      <c r="EK44" s="198"/>
      <c r="EL44" s="198"/>
      <c r="EM44" s="198"/>
      <c r="EN44" s="198"/>
      <c r="EO44" s="198"/>
      <c r="EP44" s="198"/>
      <c r="EQ44" s="198"/>
      <c r="ER44" s="198"/>
      <c r="ES44" s="198"/>
      <c r="ET44" s="198"/>
      <c r="EU44" s="198"/>
      <c r="EV44" s="198"/>
      <c r="EW44" s="198"/>
      <c r="EX44" s="198" t="str">
        <f t="shared" si="67"/>
        <v/>
      </c>
      <c r="EY44" s="198"/>
      <c r="EZ44" s="198"/>
      <c r="FA44" s="198"/>
      <c r="FB44" s="198"/>
      <c r="FC44" s="198"/>
      <c r="FD44" s="198"/>
      <c r="FE44" s="198"/>
      <c r="FF44" s="198"/>
      <c r="FG44" s="198"/>
      <c r="FH44" s="198"/>
      <c r="FI44" s="198"/>
      <c r="FJ44" s="198"/>
      <c r="FK44" s="198"/>
      <c r="FL44" s="198"/>
      <c r="FM44" s="198"/>
      <c r="FN44" s="198"/>
      <c r="FO44" s="198"/>
      <c r="FP44" s="198"/>
      <c r="FQ44" s="198"/>
      <c r="FR44" s="198"/>
      <c r="FS44" s="198"/>
      <c r="FT44" s="198"/>
      <c r="FU44" s="198"/>
      <c r="FV44" s="198"/>
      <c r="FW44" s="198"/>
      <c r="FX44" s="198"/>
      <c r="FY44" s="198"/>
      <c r="FZ44" s="198"/>
      <c r="GA44" s="198"/>
      <c r="GB44" s="198"/>
      <c r="GC44" s="198"/>
      <c r="GD44" s="198"/>
      <c r="GE44" s="198"/>
      <c r="GF44" s="198"/>
      <c r="GG44" s="198"/>
      <c r="GH44" s="198"/>
      <c r="GI44" s="198"/>
      <c r="GJ44" s="198"/>
      <c r="GK44" s="198"/>
      <c r="GL44" s="198"/>
      <c r="GM44" s="198"/>
      <c r="GN44" s="198"/>
      <c r="GO44" s="198"/>
      <c r="GP44" s="198"/>
      <c r="GQ44" s="198"/>
      <c r="GR44" s="198"/>
      <c r="GS44" s="198"/>
      <c r="GT44" s="198"/>
      <c r="GU44" s="198"/>
      <c r="GV44" s="198"/>
      <c r="GW44" s="198"/>
      <c r="GX44" s="198"/>
      <c r="GY44" s="198"/>
      <c r="GZ44" s="198"/>
      <c r="HA44" s="198"/>
      <c r="HB44" s="198"/>
      <c r="HC44" s="198"/>
      <c r="HD44" s="198"/>
      <c r="HE44" s="198"/>
      <c r="HF44" s="198"/>
      <c r="HG44" s="198"/>
      <c r="HH44" s="198"/>
      <c r="HI44" s="198"/>
      <c r="HJ44" s="198"/>
      <c r="HK44" s="198"/>
      <c r="HL44" s="198"/>
      <c r="HM44" s="198"/>
      <c r="HN44" s="198"/>
      <c r="HO44" s="73"/>
      <c r="HP44" s="73"/>
      <c r="HQ44" s="18"/>
      <c r="HR44" s="18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216"/>
    </row>
    <row r="45" spans="1:239" s="1" customFormat="1" ht="19.95" customHeight="1" x14ac:dyDescent="0.35">
      <c r="A45" s="231"/>
      <c r="B45" s="130"/>
      <c r="C45" s="63" t="s">
        <v>179</v>
      </c>
      <c r="D45" s="135"/>
      <c r="E45" s="18"/>
      <c r="F45" s="18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18"/>
      <c r="Z45" s="114"/>
      <c r="AA45" s="250"/>
      <c r="AB45" s="17"/>
      <c r="AC45" s="70"/>
      <c r="AD45" s="62"/>
      <c r="AE45" s="62"/>
      <c r="AF45" s="62"/>
      <c r="AG45" s="62"/>
      <c r="AH45" s="62">
        <f>AF45-SUM(AQ45,BH45,BY45,CP45,DG45,DX45,EO45,FF45,FW45,GN45,HE45,HV45)</f>
        <v>0</v>
      </c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 t="str">
        <f t="shared" si="69"/>
        <v/>
      </c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 t="str">
        <f t="shared" si="62"/>
        <v/>
      </c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 t="str">
        <f t="shared" si="63"/>
        <v/>
      </c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 t="str">
        <f t="shared" si="64"/>
        <v/>
      </c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198"/>
      <c r="DO45" s="198"/>
      <c r="DP45" s="198" t="str">
        <f t="shared" si="65"/>
        <v/>
      </c>
      <c r="DQ45" s="198"/>
      <c r="DR45" s="198"/>
      <c r="DS45" s="198"/>
      <c r="DT45" s="198"/>
      <c r="DU45" s="198"/>
      <c r="DV45" s="198"/>
      <c r="DW45" s="198"/>
      <c r="DX45" s="198"/>
      <c r="DY45" s="198"/>
      <c r="DZ45" s="198"/>
      <c r="EA45" s="198"/>
      <c r="EB45" s="198"/>
      <c r="EC45" s="198"/>
      <c r="ED45" s="198"/>
      <c r="EE45" s="198"/>
      <c r="EF45" s="198"/>
      <c r="EG45" s="198" t="str">
        <f t="shared" si="66"/>
        <v/>
      </c>
      <c r="EH45" s="198"/>
      <c r="EI45" s="198"/>
      <c r="EJ45" s="198"/>
      <c r="EK45" s="198"/>
      <c r="EL45" s="198"/>
      <c r="EM45" s="198"/>
      <c r="EN45" s="198"/>
      <c r="EO45" s="198"/>
      <c r="EP45" s="198"/>
      <c r="EQ45" s="198"/>
      <c r="ER45" s="198"/>
      <c r="ES45" s="198"/>
      <c r="ET45" s="198"/>
      <c r="EU45" s="198"/>
      <c r="EV45" s="198"/>
      <c r="EW45" s="198"/>
      <c r="EX45" s="198" t="str">
        <f t="shared" si="67"/>
        <v/>
      </c>
      <c r="EY45" s="198"/>
      <c r="EZ45" s="198"/>
      <c r="FA45" s="198"/>
      <c r="FB45" s="198"/>
      <c r="FC45" s="198"/>
      <c r="FD45" s="198"/>
      <c r="FE45" s="198"/>
      <c r="FF45" s="198"/>
      <c r="FG45" s="198"/>
      <c r="FH45" s="198"/>
      <c r="FI45" s="198"/>
      <c r="FJ45" s="198"/>
      <c r="FK45" s="198"/>
      <c r="FL45" s="198"/>
      <c r="FM45" s="198"/>
      <c r="FN45" s="198"/>
      <c r="FO45" s="198"/>
      <c r="FP45" s="198"/>
      <c r="FQ45" s="198"/>
      <c r="FR45" s="198"/>
      <c r="FS45" s="198"/>
      <c r="FT45" s="198"/>
      <c r="FU45" s="198"/>
      <c r="FV45" s="198"/>
      <c r="FW45" s="198"/>
      <c r="FX45" s="198"/>
      <c r="FY45" s="198"/>
      <c r="FZ45" s="198"/>
      <c r="GA45" s="198"/>
      <c r="GB45" s="198"/>
      <c r="GC45" s="198"/>
      <c r="GD45" s="198"/>
      <c r="GE45" s="198"/>
      <c r="GF45" s="198"/>
      <c r="GG45" s="198"/>
      <c r="GH45" s="198"/>
      <c r="GI45" s="198"/>
      <c r="GJ45" s="198"/>
      <c r="GK45" s="198"/>
      <c r="GL45" s="198"/>
      <c r="GM45" s="198"/>
      <c r="GN45" s="198"/>
      <c r="GO45" s="198"/>
      <c r="GP45" s="198"/>
      <c r="GQ45" s="198"/>
      <c r="GR45" s="198"/>
      <c r="GS45" s="198"/>
      <c r="GT45" s="198"/>
      <c r="GU45" s="198"/>
      <c r="GV45" s="198"/>
      <c r="GW45" s="198"/>
      <c r="GX45" s="198"/>
      <c r="GY45" s="198"/>
      <c r="GZ45" s="198"/>
      <c r="HA45" s="198"/>
      <c r="HB45" s="198"/>
      <c r="HC45" s="198"/>
      <c r="HD45" s="198"/>
      <c r="HE45" s="198"/>
      <c r="HF45" s="198"/>
      <c r="HG45" s="198"/>
      <c r="HH45" s="198"/>
      <c r="HI45" s="198"/>
      <c r="HJ45" s="198"/>
      <c r="HK45" s="198"/>
      <c r="HL45" s="198"/>
      <c r="HM45" s="198"/>
      <c r="HN45" s="198"/>
      <c r="HO45" s="73"/>
      <c r="HP45" s="73"/>
      <c r="HQ45" s="18"/>
      <c r="HR45" s="18"/>
      <c r="HS45" s="73" t="str">
        <f t="shared" si="214"/>
        <v/>
      </c>
      <c r="HT45" s="73" t="str">
        <f t="shared" si="215"/>
        <v/>
      </c>
      <c r="HU45" s="73" t="str">
        <f t="shared" si="216"/>
        <v/>
      </c>
      <c r="HV45" s="73"/>
      <c r="HW45" s="73" t="str">
        <f>IF(HR45&lt;&gt;0,$GW$17*HR45,"")</f>
        <v/>
      </c>
      <c r="HX45" s="73" t="str">
        <f t="shared" si="218"/>
        <v/>
      </c>
      <c r="HY45" s="73" t="str">
        <f t="shared" si="219"/>
        <v/>
      </c>
      <c r="HZ45" s="73" t="str">
        <f t="shared" si="220"/>
        <v/>
      </c>
      <c r="IA45" s="73" t="str">
        <f t="shared" si="221"/>
        <v/>
      </c>
      <c r="IB45" s="73" t="str">
        <f t="shared" si="222"/>
        <v/>
      </c>
      <c r="IC45" s="73" t="str">
        <f t="shared" si="223"/>
        <v/>
      </c>
      <c r="ID45" s="73" t="str">
        <f>IF(SUM(HO45:HQ45)&lt;&gt;0,SUM(HS45:HV45),"")</f>
        <v/>
      </c>
      <c r="IE45" s="216"/>
    </row>
    <row r="46" spans="1:239" s="1" customFormat="1" ht="18" customHeight="1" thickBot="1" x14ac:dyDescent="0.4">
      <c r="A46" s="232" t="s">
        <v>228</v>
      </c>
      <c r="B46" s="131"/>
      <c r="C46" s="132" t="s">
        <v>227</v>
      </c>
      <c r="D46" s="258"/>
      <c r="E46" s="11"/>
      <c r="F46" s="11"/>
      <c r="G46" s="11"/>
      <c r="H46" s="12">
        <v>8</v>
      </c>
      <c r="I46" s="11"/>
      <c r="J46" s="11"/>
      <c r="K46" s="11"/>
      <c r="L46" s="11"/>
      <c r="M46" s="11"/>
      <c r="N46" s="11"/>
      <c r="O46" s="13"/>
      <c r="P46" s="13"/>
      <c r="Q46" s="11"/>
      <c r="R46" s="11"/>
      <c r="S46" s="11"/>
      <c r="T46" s="12"/>
      <c r="U46" s="11"/>
      <c r="V46" s="11"/>
      <c r="W46" s="11"/>
      <c r="X46" s="11"/>
      <c r="Y46" s="119">
        <v>2</v>
      </c>
      <c r="Z46" s="115"/>
      <c r="AA46" s="59">
        <f t="shared" ref="AA46" si="224">Y46*30</f>
        <v>60</v>
      </c>
      <c r="AB46" s="19"/>
      <c r="AC46" s="78"/>
      <c r="AD46" s="78"/>
      <c r="AE46" s="78"/>
      <c r="AF46" s="79">
        <f t="shared" si="174"/>
        <v>60</v>
      </c>
      <c r="AG46" s="80">
        <f t="shared" si="175"/>
        <v>1</v>
      </c>
      <c r="AH46" s="77">
        <f t="shared" si="176"/>
        <v>60</v>
      </c>
      <c r="AI46" s="145"/>
      <c r="AJ46" s="137"/>
      <c r="AK46" s="138"/>
      <c r="AL46" s="138"/>
      <c r="AM46" s="138"/>
      <c r="AN46" s="68"/>
      <c r="AO46" s="68"/>
      <c r="AP46" s="68"/>
      <c r="AQ46" s="92"/>
      <c r="AR46" s="149"/>
      <c r="AS46" s="69"/>
      <c r="AT46" s="69"/>
      <c r="AU46" s="69"/>
      <c r="AV46" s="69"/>
      <c r="AW46" s="69"/>
      <c r="AX46" s="69"/>
      <c r="AY46" s="68"/>
      <c r="AZ46" s="147" t="str">
        <f t="shared" si="69"/>
        <v/>
      </c>
      <c r="BA46" s="137"/>
      <c r="BB46" s="138"/>
      <c r="BC46" s="138"/>
      <c r="BD46" s="138"/>
      <c r="BE46" s="68"/>
      <c r="BF46" s="68"/>
      <c r="BG46" s="68"/>
      <c r="BH46" s="92"/>
      <c r="BI46" s="149"/>
      <c r="BJ46" s="69"/>
      <c r="BK46" s="69"/>
      <c r="BL46" s="69"/>
      <c r="BM46" s="69"/>
      <c r="BN46" s="69"/>
      <c r="BO46" s="69"/>
      <c r="BP46" s="68"/>
      <c r="BQ46" s="147" t="str">
        <f t="shared" si="62"/>
        <v/>
      </c>
      <c r="BR46" s="137"/>
      <c r="BS46" s="138"/>
      <c r="BT46" s="138"/>
      <c r="BU46" s="138"/>
      <c r="BV46" s="68"/>
      <c r="BW46" s="68"/>
      <c r="BX46" s="68"/>
      <c r="BY46" s="92"/>
      <c r="BZ46" s="149"/>
      <c r="CA46" s="69"/>
      <c r="CB46" s="69"/>
      <c r="CC46" s="69"/>
      <c r="CD46" s="69"/>
      <c r="CE46" s="69"/>
      <c r="CF46" s="69"/>
      <c r="CG46" s="68"/>
      <c r="CH46" s="147" t="str">
        <f t="shared" si="63"/>
        <v/>
      </c>
      <c r="CI46" s="137"/>
      <c r="CJ46" s="138"/>
      <c r="CK46" s="138"/>
      <c r="CL46" s="138"/>
      <c r="CM46" s="68"/>
      <c r="CN46" s="68"/>
      <c r="CO46" s="68"/>
      <c r="CP46" s="92"/>
      <c r="CQ46" s="149"/>
      <c r="CR46" s="69"/>
      <c r="CS46" s="69"/>
      <c r="CT46" s="69"/>
      <c r="CU46" s="69"/>
      <c r="CV46" s="69"/>
      <c r="CW46" s="69"/>
      <c r="CX46" s="68"/>
      <c r="CY46" s="147" t="str">
        <f t="shared" si="64"/>
        <v/>
      </c>
      <c r="CZ46" s="137"/>
      <c r="DA46" s="138"/>
      <c r="DB46" s="138"/>
      <c r="DC46" s="138"/>
      <c r="DD46" s="68"/>
      <c r="DE46" s="68"/>
      <c r="DF46" s="68"/>
      <c r="DG46" s="92"/>
      <c r="DH46" s="149"/>
      <c r="DI46" s="69"/>
      <c r="DJ46" s="69"/>
      <c r="DK46" s="69"/>
      <c r="DL46" s="69"/>
      <c r="DM46" s="69"/>
      <c r="DN46" s="69"/>
      <c r="DO46" s="68"/>
      <c r="DP46" s="147" t="str">
        <f t="shared" si="65"/>
        <v/>
      </c>
      <c r="DQ46" s="137"/>
      <c r="DR46" s="138"/>
      <c r="DS46" s="138"/>
      <c r="DT46" s="138"/>
      <c r="DU46" s="68"/>
      <c r="DV46" s="68"/>
      <c r="DW46" s="68"/>
      <c r="DX46" s="92"/>
      <c r="DY46" s="149"/>
      <c r="DZ46" s="69"/>
      <c r="EA46" s="69"/>
      <c r="EB46" s="69"/>
      <c r="EC46" s="69"/>
      <c r="ED46" s="69"/>
      <c r="EE46" s="69"/>
      <c r="EF46" s="68"/>
      <c r="EG46" s="147" t="str">
        <f t="shared" si="66"/>
        <v/>
      </c>
      <c r="EH46" s="137"/>
      <c r="EI46" s="138"/>
      <c r="EJ46" s="138"/>
      <c r="EK46" s="138"/>
      <c r="EL46" s="68"/>
      <c r="EM46" s="68"/>
      <c r="EN46" s="68"/>
      <c r="EO46" s="92"/>
      <c r="EP46" s="149"/>
      <c r="EQ46" s="69"/>
      <c r="ER46" s="69"/>
      <c r="ES46" s="69"/>
      <c r="ET46" s="69"/>
      <c r="EU46" s="69"/>
      <c r="EV46" s="69"/>
      <c r="EW46" s="68"/>
      <c r="EX46" s="147" t="str">
        <f t="shared" si="67"/>
        <v/>
      </c>
      <c r="EY46" s="137"/>
      <c r="EZ46" s="138"/>
      <c r="FA46" s="138"/>
      <c r="FB46" s="138"/>
      <c r="FC46" s="68" t="str">
        <f t="shared" ref="FC46" si="225">IF(EY46&lt;&gt;0,$EX$17*EY46,"")</f>
        <v/>
      </c>
      <c r="FD46" s="68" t="str">
        <f t="shared" ref="FD46" si="226">IF(EZ46&lt;&gt;0,$EX$17*EZ46,"")</f>
        <v/>
      </c>
      <c r="FE46" s="68" t="str">
        <f t="shared" ref="FE46" si="227">IF(FA46&lt;&gt;0,$EX$17*FA46,"")</f>
        <v/>
      </c>
      <c r="FF46" s="92"/>
      <c r="FG46" s="149" t="str">
        <f t="shared" si="177"/>
        <v/>
      </c>
      <c r="FH46" s="69" t="str">
        <f t="shared" si="178"/>
        <v/>
      </c>
      <c r="FI46" s="69" t="str">
        <f t="shared" si="179"/>
        <v/>
      </c>
      <c r="FJ46" s="69" t="str">
        <f t="shared" si="180"/>
        <v/>
      </c>
      <c r="FK46" s="69" t="str">
        <f t="shared" si="181"/>
        <v/>
      </c>
      <c r="FL46" s="69" t="str">
        <f t="shared" si="182"/>
        <v>іспит</v>
      </c>
      <c r="FM46" s="69" t="str">
        <f t="shared" si="183"/>
        <v/>
      </c>
      <c r="FN46" s="68" t="str">
        <f>IF(SUM(EY46:FA46)&lt;&gt;0,SUM(FC46:FF46),"")</f>
        <v/>
      </c>
      <c r="FO46" s="145" t="str">
        <f>IF(SUM(FP46:FR46)&lt;&gt;0,SUM(FP46:FR46),"")</f>
        <v/>
      </c>
      <c r="FP46" s="137"/>
      <c r="FQ46" s="138"/>
      <c r="FR46" s="138"/>
      <c r="FS46" s="138"/>
      <c r="FT46" s="68" t="str">
        <f t="shared" si="184"/>
        <v/>
      </c>
      <c r="FU46" s="68" t="str">
        <f t="shared" si="185"/>
        <v/>
      </c>
      <c r="FV46" s="68" t="str">
        <f t="shared" si="186"/>
        <v/>
      </c>
      <c r="FW46" s="92"/>
      <c r="FX46" s="149" t="str">
        <f t="shared" si="187"/>
        <v/>
      </c>
      <c r="FY46" s="69" t="str">
        <f t="shared" si="188"/>
        <v/>
      </c>
      <c r="FZ46" s="69" t="str">
        <f t="shared" si="189"/>
        <v/>
      </c>
      <c r="GA46" s="69" t="str">
        <f t="shared" si="190"/>
        <v/>
      </c>
      <c r="GB46" s="69" t="str">
        <f t="shared" si="191"/>
        <v/>
      </c>
      <c r="GC46" s="69" t="str">
        <f t="shared" si="192"/>
        <v/>
      </c>
      <c r="GD46" s="69" t="str">
        <f t="shared" si="193"/>
        <v/>
      </c>
      <c r="GE46" s="68" t="str">
        <f>IF(SUM(FP46:FR46)&lt;&gt;0,SUM(FT46:FW46),"")</f>
        <v/>
      </c>
      <c r="GF46" s="145" t="str">
        <f>IF(SUM(GG46:GI46)&lt;&gt;0,SUM(GG46:GI46),"")</f>
        <v/>
      </c>
      <c r="GG46" s="137"/>
      <c r="GH46" s="138"/>
      <c r="GI46" s="138"/>
      <c r="GJ46" s="138"/>
      <c r="GK46" s="68" t="str">
        <f t="shared" si="194"/>
        <v/>
      </c>
      <c r="GL46" s="68" t="str">
        <f t="shared" si="195"/>
        <v/>
      </c>
      <c r="GM46" s="68" t="str">
        <f t="shared" si="196"/>
        <v/>
      </c>
      <c r="GN46" s="92"/>
      <c r="GO46" s="149" t="str">
        <f t="shared" si="197"/>
        <v/>
      </c>
      <c r="GP46" s="69" t="str">
        <f t="shared" si="198"/>
        <v/>
      </c>
      <c r="GQ46" s="69" t="str">
        <f t="shared" si="199"/>
        <v/>
      </c>
      <c r="GR46" s="69" t="str">
        <f t="shared" si="200"/>
        <v/>
      </c>
      <c r="GS46" s="69" t="str">
        <f t="shared" si="201"/>
        <v/>
      </c>
      <c r="GT46" s="69" t="str">
        <f t="shared" si="202"/>
        <v/>
      </c>
      <c r="GU46" s="69" t="str">
        <f t="shared" si="203"/>
        <v/>
      </c>
      <c r="GV46" s="68" t="str">
        <f>IF(SUM(GG46:GI46)&lt;&gt;0,SUM(GK46:GN46),"")</f>
        <v/>
      </c>
      <c r="GW46" s="145" t="str">
        <f>IF(SUM(GX46:GZ46)&lt;&gt;0,SUM(GX46:GZ46),"")</f>
        <v/>
      </c>
      <c r="GX46" s="137"/>
      <c r="GY46" s="138"/>
      <c r="GZ46" s="138"/>
      <c r="HA46" s="138"/>
      <c r="HB46" s="68" t="str">
        <f t="shared" si="204"/>
        <v/>
      </c>
      <c r="HC46" s="68" t="str">
        <f t="shared" si="205"/>
        <v/>
      </c>
      <c r="HD46" s="68" t="str">
        <f t="shared" si="206"/>
        <v/>
      </c>
      <c r="HE46" s="92"/>
      <c r="HF46" s="149" t="str">
        <f t="shared" si="207"/>
        <v/>
      </c>
      <c r="HG46" s="69" t="str">
        <f t="shared" si="208"/>
        <v/>
      </c>
      <c r="HH46" s="69" t="str">
        <f t="shared" si="209"/>
        <v/>
      </c>
      <c r="HI46" s="69" t="str">
        <f t="shared" si="210"/>
        <v/>
      </c>
      <c r="HJ46" s="69" t="str">
        <f t="shared" si="211"/>
        <v/>
      </c>
      <c r="HK46" s="69" t="str">
        <f t="shared" si="212"/>
        <v/>
      </c>
      <c r="HL46" s="69" t="str">
        <f t="shared" si="213"/>
        <v/>
      </c>
      <c r="HM46" s="68" t="str">
        <f>IF(SUM(GX46:GZ46)&lt;&gt;0,SUM(HB46:HE46),"")</f>
        <v/>
      </c>
      <c r="HN46" s="145" t="str">
        <f>IF(SUM(HO46:HQ46)&lt;&gt;0,SUM(HO46:HQ46),"")</f>
        <v/>
      </c>
      <c r="HO46" s="137"/>
      <c r="HP46" s="138"/>
      <c r="HQ46" s="138"/>
      <c r="HR46" s="138"/>
      <c r="HS46" s="68" t="str">
        <f t="shared" si="214"/>
        <v/>
      </c>
      <c r="HT46" s="68" t="str">
        <f t="shared" si="215"/>
        <v/>
      </c>
      <c r="HU46" s="68" t="str">
        <f t="shared" si="216"/>
        <v/>
      </c>
      <c r="HV46" s="92"/>
      <c r="HW46" s="149" t="str">
        <f t="shared" si="217"/>
        <v/>
      </c>
      <c r="HX46" s="69" t="str">
        <f t="shared" si="218"/>
        <v/>
      </c>
      <c r="HY46" s="69" t="str">
        <f t="shared" si="219"/>
        <v/>
      </c>
      <c r="HZ46" s="69" t="str">
        <f t="shared" si="220"/>
        <v/>
      </c>
      <c r="IA46" s="69" t="str">
        <f t="shared" si="221"/>
        <v/>
      </c>
      <c r="IB46" s="69" t="str">
        <f t="shared" si="222"/>
        <v/>
      </c>
      <c r="IC46" s="69" t="str">
        <f t="shared" si="223"/>
        <v/>
      </c>
      <c r="ID46" s="68" t="str">
        <f>IF(SUM(HO46:HQ46)&lt;&gt;0,SUM(HS46:HV46),"")</f>
        <v/>
      </c>
      <c r="IE46" s="215" t="s">
        <v>135</v>
      </c>
    </row>
    <row r="47" spans="1:239" s="1" customFormat="1" ht="19.95" customHeight="1" thickBot="1" x14ac:dyDescent="0.4">
      <c r="A47" s="231"/>
      <c r="B47" s="130"/>
      <c r="C47" s="199" t="s">
        <v>84</v>
      </c>
      <c r="D47" s="135"/>
      <c r="E47" s="18"/>
      <c r="F47" s="1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458">
        <f>SUM(Y46:Y46)</f>
        <v>2</v>
      </c>
      <c r="Z47" s="114"/>
      <c r="AA47" s="200">
        <f>SUM(AA46)</f>
        <v>60</v>
      </c>
      <c r="AB47" s="70"/>
      <c r="AC47" s="70"/>
      <c r="AD47" s="62"/>
      <c r="AE47" s="62"/>
      <c r="AF47" s="62"/>
      <c r="AG47" s="62" t="s">
        <v>11</v>
      </c>
      <c r="AH47" s="62"/>
      <c r="AI47" s="148"/>
      <c r="AJ47" s="73"/>
      <c r="AK47" s="73"/>
      <c r="AL47" s="18"/>
      <c r="AM47" s="18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198" t="str">
        <f t="shared" si="69"/>
        <v/>
      </c>
      <c r="BA47" s="73"/>
      <c r="BB47" s="73"/>
      <c r="BC47" s="18"/>
      <c r="BD47" s="18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198" t="str">
        <f t="shared" si="62"/>
        <v/>
      </c>
      <c r="BR47" s="73"/>
      <c r="BS47" s="73"/>
      <c r="BT47" s="18"/>
      <c r="BU47" s="18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198" t="str">
        <f t="shared" si="63"/>
        <v/>
      </c>
      <c r="CI47" s="73"/>
      <c r="CJ47" s="73"/>
      <c r="CK47" s="18"/>
      <c r="CL47" s="18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198" t="str">
        <f t="shared" si="64"/>
        <v/>
      </c>
      <c r="CZ47" s="73"/>
      <c r="DA47" s="73"/>
      <c r="DB47" s="18"/>
      <c r="DC47" s="18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198" t="str">
        <f t="shared" si="65"/>
        <v/>
      </c>
      <c r="DQ47" s="73"/>
      <c r="DR47" s="73"/>
      <c r="DS47" s="18"/>
      <c r="DT47" s="18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198" t="str">
        <f t="shared" si="66"/>
        <v/>
      </c>
      <c r="EH47" s="73"/>
      <c r="EI47" s="73"/>
      <c r="EJ47" s="18"/>
      <c r="EK47" s="18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198" t="str">
        <f t="shared" si="67"/>
        <v/>
      </c>
      <c r="EY47" s="73"/>
      <c r="EZ47" s="73"/>
      <c r="FA47" s="18"/>
      <c r="FB47" s="18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148"/>
      <c r="FP47" s="73"/>
      <c r="FQ47" s="73"/>
      <c r="FR47" s="18"/>
      <c r="FS47" s="18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148"/>
      <c r="GG47" s="73"/>
      <c r="GH47" s="73"/>
      <c r="GI47" s="18"/>
      <c r="GJ47" s="18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148"/>
      <c r="GX47" s="73"/>
      <c r="GY47" s="73"/>
      <c r="GZ47" s="18"/>
      <c r="HA47" s="18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148"/>
      <c r="HO47" s="73"/>
      <c r="HP47" s="73"/>
      <c r="HQ47" s="18"/>
      <c r="HR47" s="18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216"/>
    </row>
    <row r="48" spans="1:239" s="1" customFormat="1" ht="19.95" customHeight="1" thickBot="1" x14ac:dyDescent="0.4">
      <c r="A48" s="231"/>
      <c r="B48" s="130"/>
      <c r="C48" s="199" t="s">
        <v>125</v>
      </c>
      <c r="D48" s="135"/>
      <c r="E48" s="18"/>
      <c r="F48" s="18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260">
        <f>SUM(Y21:Y47)/2</f>
        <v>180</v>
      </c>
      <c r="Z48" s="114"/>
      <c r="AA48" s="200">
        <f>SUM(AA26,AA44,AA47)</f>
        <v>5400</v>
      </c>
      <c r="AB48" s="252"/>
      <c r="AC48" s="637"/>
      <c r="AD48" s="252"/>
      <c r="AE48" s="252"/>
      <c r="AF48" s="252"/>
      <c r="AG48" s="253"/>
      <c r="AH48" s="62"/>
      <c r="AI48" s="148"/>
      <c r="AJ48" s="73"/>
      <c r="AK48" s="73"/>
      <c r="AL48" s="18"/>
      <c r="AM48" s="18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198" t="str">
        <f t="shared" si="69"/>
        <v/>
      </c>
      <c r="BA48" s="73"/>
      <c r="BB48" s="73"/>
      <c r="BC48" s="18"/>
      <c r="BD48" s="18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198" t="str">
        <f t="shared" si="62"/>
        <v/>
      </c>
      <c r="BR48" s="73"/>
      <c r="BS48" s="73"/>
      <c r="BT48" s="18"/>
      <c r="BU48" s="18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198" t="str">
        <f t="shared" si="63"/>
        <v/>
      </c>
      <c r="CI48" s="73"/>
      <c r="CJ48" s="73"/>
      <c r="CK48" s="18"/>
      <c r="CL48" s="18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198" t="str">
        <f t="shared" si="64"/>
        <v/>
      </c>
      <c r="CZ48" s="73"/>
      <c r="DA48" s="73"/>
      <c r="DB48" s="18"/>
      <c r="DC48" s="18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198" t="str">
        <f t="shared" si="65"/>
        <v/>
      </c>
      <c r="DQ48" s="73"/>
      <c r="DR48" s="73"/>
      <c r="DS48" s="18"/>
      <c r="DT48" s="18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198" t="str">
        <f t="shared" si="66"/>
        <v/>
      </c>
      <c r="EH48" s="73"/>
      <c r="EI48" s="73"/>
      <c r="EJ48" s="18"/>
      <c r="EK48" s="18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198" t="str">
        <f t="shared" si="67"/>
        <v/>
      </c>
      <c r="EY48" s="73"/>
      <c r="EZ48" s="73"/>
      <c r="FA48" s="18"/>
      <c r="FB48" s="18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148"/>
      <c r="FP48" s="73"/>
      <c r="FQ48" s="73"/>
      <c r="FR48" s="18"/>
      <c r="FS48" s="18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148"/>
      <c r="GG48" s="73"/>
      <c r="GH48" s="73"/>
      <c r="GI48" s="18"/>
      <c r="GJ48" s="18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148"/>
      <c r="GX48" s="73"/>
      <c r="GY48" s="73"/>
      <c r="GZ48" s="18"/>
      <c r="HA48" s="18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148"/>
      <c r="HO48" s="73"/>
      <c r="HP48" s="73"/>
      <c r="HQ48" s="18"/>
      <c r="HR48" s="18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216"/>
    </row>
    <row r="49" spans="1:239" s="1" customFormat="1" ht="19.95" customHeight="1" x14ac:dyDescent="0.35">
      <c r="A49" s="234"/>
      <c r="B49" s="63" t="s">
        <v>41</v>
      </c>
      <c r="C49" s="193" t="s">
        <v>126</v>
      </c>
      <c r="D49" s="67"/>
      <c r="E49" s="67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40"/>
      <c r="Y49" s="139"/>
      <c r="Z49" s="17"/>
      <c r="AA49" s="141"/>
      <c r="AB49" s="142"/>
      <c r="AC49" s="142"/>
      <c r="AD49" s="142"/>
      <c r="AE49" s="142"/>
      <c r="AF49" s="142"/>
      <c r="AG49" s="143"/>
      <c r="AH49" s="73"/>
      <c r="AI49" s="146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 t="str">
        <f t="shared" si="69"/>
        <v/>
      </c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 t="str">
        <f t="shared" si="62"/>
        <v/>
      </c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 t="str">
        <f t="shared" si="63"/>
        <v/>
      </c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 t="str">
        <f t="shared" si="64"/>
        <v/>
      </c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 t="str">
        <f t="shared" si="65"/>
        <v/>
      </c>
      <c r="DQ49" s="139"/>
      <c r="DR49" s="139"/>
      <c r="DS49" s="139"/>
      <c r="DT49" s="139"/>
      <c r="DU49" s="139"/>
      <c r="DV49" s="139"/>
      <c r="DW49" s="139"/>
      <c r="DX49" s="139"/>
      <c r="DY49" s="139"/>
      <c r="DZ49" s="139"/>
      <c r="EA49" s="139"/>
      <c r="EB49" s="139"/>
      <c r="EC49" s="139"/>
      <c r="ED49" s="139"/>
      <c r="EE49" s="139"/>
      <c r="EF49" s="139"/>
      <c r="EG49" s="139" t="str">
        <f t="shared" si="66"/>
        <v/>
      </c>
      <c r="EH49" s="139"/>
      <c r="EI49" s="139"/>
      <c r="EJ49" s="139"/>
      <c r="EK49" s="139"/>
      <c r="EL49" s="139"/>
      <c r="EM49" s="139"/>
      <c r="EN49" s="139"/>
      <c r="EO49" s="139"/>
      <c r="EP49" s="139"/>
      <c r="EQ49" s="139"/>
      <c r="ER49" s="139"/>
      <c r="ES49" s="139"/>
      <c r="ET49" s="139"/>
      <c r="EU49" s="139"/>
      <c r="EV49" s="139"/>
      <c r="EW49" s="139"/>
      <c r="EX49" s="139" t="str">
        <f t="shared" si="67"/>
        <v/>
      </c>
      <c r="EY49" s="139"/>
      <c r="EZ49" s="139"/>
      <c r="FA49" s="139"/>
      <c r="FB49" s="139"/>
      <c r="FC49" s="139" t="str">
        <f>IF(EY49&lt;&gt;0,$EX$17*EY49,"")</f>
        <v/>
      </c>
      <c r="FD49" s="139" t="str">
        <f>IF(EZ49&lt;&gt;0,$EX$17*EZ49,"")</f>
        <v/>
      </c>
      <c r="FE49" s="139" t="str">
        <f>IF(FA49&lt;&gt;0,$EX$17*FA49,"")</f>
        <v/>
      </c>
      <c r="FF49" s="139"/>
      <c r="FG49" s="139" t="str">
        <f>IF(FB49&lt;&gt;0,$EX$17*FB49,"")</f>
        <v/>
      </c>
      <c r="FH49" s="139" t="str">
        <f>IF(($O49=$EX$15),"КП","")</f>
        <v/>
      </c>
      <c r="FI49" s="139" t="str">
        <f>IF(($P49=$EX$15),"КР","")</f>
        <v/>
      </c>
      <c r="FJ49" s="139" t="str">
        <f>IF(($Q49=$EX$15),"РГР",IF(($R49=$EX$15),"РГР",IF(($S49=$EX$15),"РГР",IF(($T49=$EX$15),"РГР",""))))</f>
        <v/>
      </c>
      <c r="FK49" s="139" t="str">
        <f>IF(($U49=$EX$15),"контр",IF(($V49=$EX$15),"контр",IF(($W49=$EX$15),"контр",IF(($X49=$EX$15),"контр",""))))</f>
        <v/>
      </c>
      <c r="FL49" s="139" t="str">
        <f>IF(($E49=$EX$15),"іспит",IF(($F49=$EX$15),"іспит",IF(($G49=$EX$15),"іспит",IF(($H49=$EX$15),"іспит",""))))</f>
        <v/>
      </c>
      <c r="FM49" s="139" t="str">
        <f>IF(($I49=$EX$15),"залік",IF(($K49=$EX$15),"залік",IF(($L49=$EX$15),"залік",IF(($M49=$EX$15),"залік",IF(($N49=$EX$15),"залік","")))))</f>
        <v/>
      </c>
      <c r="FN49" s="139" t="str">
        <f>IF(SUM(EY49:FA49)&lt;&gt;0,SUM(FC49:FF49),"")</f>
        <v/>
      </c>
      <c r="FO49" s="146" t="str">
        <f>IF(SUM(FP49:FR49)&lt;&gt;0,SUM(FP49:FR49),"")</f>
        <v/>
      </c>
      <c r="FP49" s="139"/>
      <c r="FQ49" s="139"/>
      <c r="FR49" s="139"/>
      <c r="FS49" s="139"/>
      <c r="FT49" s="139" t="str">
        <f>IF(FP49&lt;&gt;0,$FO$17*FP49,"")</f>
        <v/>
      </c>
      <c r="FU49" s="139" t="str">
        <f>IF(FQ49&lt;&gt;0,$FO$17*FQ49,"")</f>
        <v/>
      </c>
      <c r="FV49" s="139" t="str">
        <f>IF(FR49&lt;&gt;0,$FO$17*FR49,"")</f>
        <v/>
      </c>
      <c r="FW49" s="139"/>
      <c r="FX49" s="139" t="str">
        <f>IF(FS49&lt;&gt;0,$FO$17*FS49,"")</f>
        <v/>
      </c>
      <c r="FY49" s="139" t="str">
        <f>IF(($O49=$FO$15),"КП","")</f>
        <v/>
      </c>
      <c r="FZ49" s="139" t="str">
        <f>IF(($P49=$FO$15),"КР","")</f>
        <v/>
      </c>
      <c r="GA49" s="139" t="str">
        <f>IF(($Q49=$FO$15),"РГР",IF(($R49=$FO$15),"РГР",IF(($S49=$FO$15),"РГР",IF(($T49=$FO$15),"РГР",""))))</f>
        <v/>
      </c>
      <c r="GB49" s="139" t="str">
        <f>IF(($U49=$FO$15),"контр",IF(($V49=$FO$15),"контр",IF(($W49=$FO$15),"контр",IF(($X49=$FO$15),"контр",""))))</f>
        <v/>
      </c>
      <c r="GC49" s="139" t="str">
        <f>IF(($E49=$FO$15),"іспит",IF(($F49=$FO$15),"іспит",IF(($G49=$FO$15),"іспит",IF(($H49=$FO$15),"іспит",""))))</f>
        <v/>
      </c>
      <c r="GD49" s="139" t="str">
        <f>IF(($I49=$FO$15),"залік",IF(($K49=$FO$15),"залік",IF(($L49=$FO$15),"залік",IF(($M49=$FO$15),"залік",IF(($N49=$FO$15),"залік","")))))</f>
        <v/>
      </c>
      <c r="GE49" s="139" t="str">
        <f>IF(SUM(FP49:FR49)&lt;&gt;0,SUM(FT49:FW49),"")</f>
        <v/>
      </c>
      <c r="GF49" s="146" t="str">
        <f>IF(SUM(GG49:GI49)&lt;&gt;0,SUM(GG49:GI49),"")</f>
        <v/>
      </c>
      <c r="GG49" s="139"/>
      <c r="GH49" s="139"/>
      <c r="GI49" s="139"/>
      <c r="GJ49" s="139"/>
      <c r="GK49" s="139" t="str">
        <f>IF(GG49&lt;&gt;0,$GF$17*GG49,"")</f>
        <v/>
      </c>
      <c r="GL49" s="139" t="str">
        <f>IF(GH49&lt;&gt;0,$GF$17*GH49,"")</f>
        <v/>
      </c>
      <c r="GM49" s="139" t="str">
        <f>IF(GI49&lt;&gt;0,$GF$17*GI49,"")</f>
        <v/>
      </c>
      <c r="GN49" s="139"/>
      <c r="GO49" s="139" t="str">
        <f>IF(GJ49&lt;&gt;0,$GF$17*GJ49,"")</f>
        <v/>
      </c>
      <c r="GP49" s="139" t="str">
        <f>IF(($O49=$GF$15),"КП","")</f>
        <v/>
      </c>
      <c r="GQ49" s="139" t="str">
        <f>IF(($P49=$GF$15),"КР","")</f>
        <v/>
      </c>
      <c r="GR49" s="139" t="str">
        <f>IF(($Q49=$GF$15),"РГР",IF(($R49=$GF$15),"РГР",IF(($S49=$GF$15),"РГР",IF(($T49=$GF$15),"РГР",""))))</f>
        <v/>
      </c>
      <c r="GS49" s="139" t="str">
        <f>IF(($U49=$GF$15),"контр",IF(($V49=$GF$15),"контр",IF(($W49=$GF$15),"контр",IF(($X49=$GF$15),"контр",""))))</f>
        <v/>
      </c>
      <c r="GT49" s="139" t="str">
        <f>IF(($E49=$GF$15),"іспит",IF(($F49=$GF$15),"іспит",IF(($G49=$GF$15),"іспит",IF(($H49=$GF$15),"іспит",""))))</f>
        <v/>
      </c>
      <c r="GU49" s="139" t="str">
        <f>IF(($I49=$GF$15),"залік",IF(($K49=$GF$15),"залік",IF(($L49=$GF$15),"залік",IF(($M49=$GF$15),"залік",IF(($N49=$GF$15),"залік","")))))</f>
        <v/>
      </c>
      <c r="GV49" s="139" t="str">
        <f>IF(SUM(GG49:GI49)&lt;&gt;0,SUM(GK49:GN49),"")</f>
        <v/>
      </c>
      <c r="GW49" s="146" t="str">
        <f>IF(SUM(GX49:GZ49)&lt;&gt;0,SUM(GX49:GZ49),"")</f>
        <v/>
      </c>
      <c r="GX49" s="139"/>
      <c r="GY49" s="139"/>
      <c r="GZ49" s="139"/>
      <c r="HA49" s="139"/>
      <c r="HB49" s="139" t="str">
        <f>IF(GX49&lt;&gt;0,$GW$17*GX49,"")</f>
        <v/>
      </c>
      <c r="HC49" s="139" t="str">
        <f>IF(GY49&lt;&gt;0,$GW$17*GY49,"")</f>
        <v/>
      </c>
      <c r="HD49" s="139" t="str">
        <f>IF(GZ49&lt;&gt;0,$GW$17*GZ49,"")</f>
        <v/>
      </c>
      <c r="HE49" s="139"/>
      <c r="HF49" s="139" t="str">
        <f>IF(HA49&lt;&gt;0,$GW$17*HA49,"")</f>
        <v/>
      </c>
      <c r="HG49" s="139" t="str">
        <f>IF(($O49=$GW$15),"КП","")</f>
        <v/>
      </c>
      <c r="HH49" s="139" t="str">
        <f>IF(($P49=$GW$15),"КР","")</f>
        <v/>
      </c>
      <c r="HI49" s="139" t="str">
        <f>IF(($Q49=$GW$15),"РГР",IF(($R49=$GW$15),"РГР",IF(($S49=$GW$15),"РГР",IF(($T49=$GW$15),"РГР",""))))</f>
        <v/>
      </c>
      <c r="HJ49" s="139" t="str">
        <f>IF(($U49=$GW$15),"контр",IF(($V49=$GW$15),"контр",IF(($W49=$GW$15),"контр",IF(($X49=$GW$15),"контр",""))))</f>
        <v/>
      </c>
      <c r="HK49" s="139" t="str">
        <f>IF(($E49=$GW$15),"іспит",IF(($F49=$GW$15),"іспит",IF(($G49=$GW$15),"іспит",IF(($H49=$GW$15),"іспит",""))))</f>
        <v/>
      </c>
      <c r="HL49" s="139" t="str">
        <f>IF(($I49=$GW$15),"залік",IF(($K49=$GW$15),"залік",IF(($L49=$GW$15),"залік",IF(($M49=$GW$15),"залік",IF(($N49=$GW$15),"залік","")))))</f>
        <v/>
      </c>
      <c r="HM49" s="139" t="str">
        <f>IF(SUM(GX49:GZ49)&lt;&gt;0,SUM(HB49:HE49),"")</f>
        <v/>
      </c>
      <c r="HN49" s="146" t="str">
        <f>IF(SUM(HO49:HQ49)&lt;&gt;0,SUM(HO49:HQ49),"")</f>
        <v/>
      </c>
      <c r="HO49" s="139"/>
      <c r="HP49" s="139"/>
      <c r="HQ49" s="139"/>
      <c r="HR49" s="139"/>
      <c r="HS49" s="139" t="str">
        <f>IF(HO49&lt;&gt;0,$HN$17*HO49,"")</f>
        <v/>
      </c>
      <c r="HT49" s="139" t="str">
        <f>IF(HP49&lt;&gt;0,$HN$17*HP49,"")</f>
        <v/>
      </c>
      <c r="HU49" s="139" t="str">
        <f>IF(HQ49&lt;&gt;0,$HN$17*HQ49,"")</f>
        <v/>
      </c>
      <c r="HV49" s="139"/>
      <c r="HW49" s="139" t="str">
        <f>IF(HR49&lt;&gt;0,$GW$17*HR49,"")</f>
        <v/>
      </c>
      <c r="HX49" s="139" t="str">
        <f>IF(($O49=$HN$15),"КП","")</f>
        <v/>
      </c>
      <c r="HY49" s="139" t="str">
        <f>IF(($P49=$HN$15),"КР","")</f>
        <v/>
      </c>
      <c r="HZ49" s="139" t="str">
        <f>IF(($Q49=$HN$15),"РГР",IF(($R49=$HN$15),"РГР",IF(($S49=$HN$15),"РГР",IF(($T49=$HN$15),"РГР",""))))</f>
        <v/>
      </c>
      <c r="IA49" s="139" t="str">
        <f>IF(($U49=$HN$15),"контр",IF(($V49=$HN$15),"контр",IF(($W49=$HN$15),"контр",IF(($X49=$HN$15),"контр",""))))</f>
        <v/>
      </c>
      <c r="IB49" s="139" t="str">
        <f>IF(($E49=$HN$15),"іспит",IF(($F49=$HN$15),"іспит",IF(($G49=$HN$15),"іспит",IF(($H49=$HN$15),"іспит",""))))</f>
        <v/>
      </c>
      <c r="IC49" s="139" t="str">
        <f>IF(($I49=$HN$15),"залік",IF(($K49=$HN$15),"залік",IF(($L49=$HN$15),"залік",IF(($M49=$HN$15),"залік",IF(($N49=$HN$15),"залік","")))))</f>
        <v/>
      </c>
      <c r="ID49" s="139" t="str">
        <f>IF(SUM(HO49:HQ49)&lt;&gt;0,SUM(HS49:HV49),"")</f>
        <v/>
      </c>
      <c r="IE49" s="217"/>
    </row>
    <row r="50" spans="1:239" s="1" customFormat="1" ht="19.95" customHeight="1" x14ac:dyDescent="0.35">
      <c r="A50" s="231"/>
      <c r="B50" s="130"/>
      <c r="C50" s="63" t="s">
        <v>229</v>
      </c>
      <c r="D50" s="135"/>
      <c r="E50" s="18"/>
      <c r="F50" s="18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250"/>
      <c r="R50" s="250"/>
      <c r="S50" s="250"/>
      <c r="T50" s="250"/>
      <c r="U50" s="250"/>
      <c r="V50" s="250"/>
      <c r="W50" s="250"/>
      <c r="X50" s="250"/>
      <c r="Y50" s="118"/>
      <c r="Z50" s="114"/>
      <c r="AA50" s="17"/>
      <c r="AB50" s="250"/>
      <c r="AC50" s="255"/>
      <c r="AD50" s="256"/>
      <c r="AE50" s="256"/>
      <c r="AF50" s="256"/>
      <c r="AG50" s="256"/>
      <c r="AH50" s="256"/>
      <c r="AI50" s="256"/>
      <c r="AJ50" s="250"/>
      <c r="AK50" s="250"/>
      <c r="AL50" s="257"/>
      <c r="AM50" s="257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73"/>
      <c r="AY50" s="148"/>
      <c r="AZ50" s="198" t="str">
        <f t="shared" si="69"/>
        <v/>
      </c>
      <c r="BA50" s="250"/>
      <c r="BB50" s="250"/>
      <c r="BC50" s="257"/>
      <c r="BD50" s="257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73"/>
      <c r="BP50" s="148"/>
      <c r="BQ50" s="198" t="str">
        <f t="shared" si="62"/>
        <v/>
      </c>
      <c r="BR50" s="250"/>
      <c r="BS50" s="250"/>
      <c r="BT50" s="257"/>
      <c r="BU50" s="257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98" t="str">
        <f t="shared" si="63"/>
        <v/>
      </c>
      <c r="CI50" s="250"/>
      <c r="CJ50" s="250"/>
      <c r="CK50" s="257"/>
      <c r="CL50" s="25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98" t="str">
        <f t="shared" si="64"/>
        <v/>
      </c>
      <c r="CZ50" s="250"/>
      <c r="DA50" s="250"/>
      <c r="DB50" s="257"/>
      <c r="DC50" s="257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  <c r="DO50" s="148"/>
      <c r="DP50" s="198" t="str">
        <f t="shared" si="65"/>
        <v/>
      </c>
      <c r="DQ50" s="250"/>
      <c r="DR50" s="250"/>
      <c r="DS50" s="257"/>
      <c r="DT50" s="257"/>
      <c r="DU50" s="148"/>
      <c r="DV50" s="148"/>
      <c r="DW50" s="148"/>
      <c r="DX50" s="148"/>
      <c r="DY50" s="148"/>
      <c r="DZ50" s="148"/>
      <c r="EA50" s="148"/>
      <c r="EB50" s="148"/>
      <c r="EC50" s="148"/>
      <c r="ED50" s="148"/>
      <c r="EE50" s="148"/>
      <c r="EF50" s="148"/>
      <c r="EG50" s="198" t="str">
        <f t="shared" si="66"/>
        <v/>
      </c>
      <c r="EH50" s="250"/>
      <c r="EI50" s="250"/>
      <c r="EJ50" s="257"/>
      <c r="EK50" s="257"/>
      <c r="EL50" s="148"/>
      <c r="EM50" s="148"/>
      <c r="EN50" s="148"/>
      <c r="EO50" s="148"/>
      <c r="EP50" s="148"/>
      <c r="EQ50" s="148"/>
      <c r="ER50" s="148"/>
      <c r="ES50" s="148"/>
      <c r="ET50" s="148"/>
      <c r="EU50" s="148"/>
      <c r="EV50" s="148"/>
      <c r="EW50" s="148"/>
      <c r="EX50" s="198" t="str">
        <f t="shared" si="67"/>
        <v/>
      </c>
      <c r="EY50" s="250"/>
      <c r="EZ50" s="250"/>
      <c r="FA50" s="257"/>
      <c r="FB50" s="257"/>
      <c r="FC50" s="148"/>
      <c r="FD50" s="148"/>
      <c r="FE50" s="148"/>
      <c r="FF50" s="148"/>
      <c r="FG50" s="148"/>
      <c r="FH50" s="148"/>
      <c r="FI50" s="148"/>
      <c r="FJ50" s="148"/>
      <c r="FK50" s="148"/>
      <c r="FL50" s="148"/>
      <c r="FM50" s="148"/>
      <c r="FN50" s="148"/>
      <c r="FO50" s="256"/>
      <c r="FP50" s="250"/>
      <c r="FQ50" s="250"/>
      <c r="FR50" s="257"/>
      <c r="FS50" s="257"/>
      <c r="FT50" s="148"/>
      <c r="FU50" s="148"/>
      <c r="FV50" s="148"/>
      <c r="FW50" s="148"/>
      <c r="FX50" s="148"/>
      <c r="FY50" s="148"/>
      <c r="FZ50" s="148"/>
      <c r="GA50" s="148"/>
      <c r="GB50" s="148"/>
      <c r="GC50" s="148"/>
      <c r="GD50" s="148"/>
      <c r="GE50" s="148"/>
      <c r="GF50" s="256"/>
      <c r="GG50" s="250"/>
      <c r="GH50" s="250"/>
      <c r="GI50" s="257"/>
      <c r="GJ50" s="257"/>
      <c r="GK50" s="148"/>
      <c r="GL50" s="148"/>
      <c r="GM50" s="148"/>
      <c r="GN50" s="148"/>
      <c r="GO50" s="148"/>
      <c r="GP50" s="148"/>
      <c r="GQ50" s="148"/>
      <c r="GR50" s="148"/>
      <c r="GS50" s="148"/>
      <c r="GT50" s="148"/>
      <c r="GU50" s="148"/>
      <c r="GV50" s="148"/>
      <c r="GW50" s="256"/>
      <c r="GX50" s="250"/>
      <c r="GY50" s="250"/>
      <c r="GZ50" s="257"/>
      <c r="HA50" s="257"/>
      <c r="HB50" s="148"/>
      <c r="HC50" s="148"/>
      <c r="HD50" s="148"/>
      <c r="HE50" s="148"/>
      <c r="HF50" s="148"/>
      <c r="HG50" s="148"/>
      <c r="HH50" s="148"/>
      <c r="HI50" s="148"/>
      <c r="HJ50" s="148"/>
      <c r="HK50" s="148"/>
      <c r="HL50" s="148"/>
      <c r="HM50" s="148"/>
      <c r="HN50" s="256"/>
      <c r="HO50" s="17"/>
      <c r="HP50" s="17"/>
      <c r="HQ50" s="18"/>
      <c r="HR50" s="18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251"/>
    </row>
    <row r="51" spans="1:239" s="1" customFormat="1" ht="18" customHeight="1" x14ac:dyDescent="0.35">
      <c r="A51" s="232" t="s">
        <v>219</v>
      </c>
      <c r="B51" s="131"/>
      <c r="C51" s="132" t="s">
        <v>263</v>
      </c>
      <c r="D51" s="258"/>
      <c r="E51" s="19"/>
      <c r="F51" s="19"/>
      <c r="G51" s="19"/>
      <c r="H51" s="259"/>
      <c r="I51" s="19"/>
      <c r="J51" s="19"/>
      <c r="K51" s="19">
        <v>3</v>
      </c>
      <c r="L51" s="19"/>
      <c r="M51" s="19"/>
      <c r="N51" s="19"/>
      <c r="O51" s="16"/>
      <c r="P51" s="16"/>
      <c r="Q51" s="11"/>
      <c r="R51" s="11"/>
      <c r="S51" s="11"/>
      <c r="T51" s="12"/>
      <c r="U51" s="11"/>
      <c r="V51" s="11"/>
      <c r="W51" s="11"/>
      <c r="X51" s="11"/>
      <c r="Y51" s="119">
        <v>4</v>
      </c>
      <c r="Z51" s="58"/>
      <c r="AA51" s="60">
        <f>Y51*30</f>
        <v>120</v>
      </c>
      <c r="AB51" s="19">
        <f t="shared" ref="AB51:AB55" si="228">SUM(AC51:AE51)</f>
        <v>48</v>
      </c>
      <c r="AC51" s="78">
        <f t="shared" ref="AC51:AE55" si="229">$AI$17*AJ51+BA51*$AZ$17+BR51*$BQ$17+CI51*$CH$17+CZ51*$CY$17+DQ51*$DP$17+EH51*$EG$17+EY51*$EX$17+FP51*$FO$17+GX51*$GW$17+GG51*$GF$17+HO51*$HN$17</f>
        <v>32</v>
      </c>
      <c r="AD51" s="78">
        <f t="shared" si="229"/>
        <v>16</v>
      </c>
      <c r="AE51" s="78">
        <f t="shared" si="229"/>
        <v>0</v>
      </c>
      <c r="AF51" s="79">
        <f t="shared" ref="AF51:AF55" si="230">AA51-AB51</f>
        <v>72</v>
      </c>
      <c r="AG51" s="469">
        <f t="shared" ref="AG51:AG55" si="231">(AF51/AA51)</f>
        <v>0.6</v>
      </c>
      <c r="AH51" s="77">
        <f>AF51-SUM(AQ51,BH51,BY51,CP51,DG51,DX51,EO51,FF51,FW51,GN51,HE51,HV51)</f>
        <v>72</v>
      </c>
      <c r="AI51" s="145"/>
      <c r="AJ51" s="194"/>
      <c r="AK51" s="195"/>
      <c r="AL51" s="195"/>
      <c r="AM51" s="195"/>
      <c r="AN51" s="151"/>
      <c r="AO51" s="151"/>
      <c r="AP51" s="151"/>
      <c r="AQ51" s="196"/>
      <c r="AR51" s="197"/>
      <c r="AS51" s="150"/>
      <c r="AT51" s="150"/>
      <c r="AU51" s="150"/>
      <c r="AV51" s="150"/>
      <c r="AW51" s="150"/>
      <c r="AX51" s="69"/>
      <c r="AY51" s="151"/>
      <c r="AZ51" s="147" t="str">
        <f t="shared" si="69"/>
        <v/>
      </c>
      <c r="BA51" s="194"/>
      <c r="BB51" s="195"/>
      <c r="BC51" s="195"/>
      <c r="BD51" s="195"/>
      <c r="BE51" s="151"/>
      <c r="BF51" s="151"/>
      <c r="BG51" s="151"/>
      <c r="BH51" s="196"/>
      <c r="BI51" s="197"/>
      <c r="BJ51" s="150"/>
      <c r="BK51" s="150"/>
      <c r="BL51" s="150"/>
      <c r="BM51" s="150"/>
      <c r="BN51" s="150"/>
      <c r="BO51" s="69"/>
      <c r="BP51" s="151"/>
      <c r="BQ51" s="147">
        <f t="shared" si="62"/>
        <v>3</v>
      </c>
      <c r="BR51" s="194">
        <v>2</v>
      </c>
      <c r="BS51" s="195">
        <v>1</v>
      </c>
      <c r="BT51" s="195"/>
      <c r="BU51" s="195"/>
      <c r="BV51" s="68">
        <f t="shared" ref="BV51:BX55" si="232">IF(BR51&lt;&gt;0,$BQ$17*BR51,"")</f>
        <v>32</v>
      </c>
      <c r="BW51" s="68">
        <f t="shared" si="232"/>
        <v>16</v>
      </c>
      <c r="BX51" s="68" t="str">
        <f t="shared" si="232"/>
        <v/>
      </c>
      <c r="BY51" s="196"/>
      <c r="BZ51" s="197"/>
      <c r="CA51" s="150"/>
      <c r="CB51" s="150"/>
      <c r="CC51" s="150"/>
      <c r="CD51" s="150"/>
      <c r="CE51" s="150"/>
      <c r="CF51" s="150"/>
      <c r="CG51" s="151"/>
      <c r="CH51" s="147" t="str">
        <f t="shared" si="63"/>
        <v/>
      </c>
      <c r="CI51" s="194"/>
      <c r="CJ51" s="195"/>
      <c r="CK51" s="195"/>
      <c r="CL51" s="195"/>
      <c r="CM51" s="68" t="str">
        <f t="shared" ref="CM51:CO55" si="233">IF(CI51&lt;&gt;0,$CH$17*CI51,"")</f>
        <v/>
      </c>
      <c r="CN51" s="68" t="str">
        <f t="shared" si="233"/>
        <v/>
      </c>
      <c r="CO51" s="68" t="str">
        <f t="shared" si="233"/>
        <v/>
      </c>
      <c r="CP51" s="196"/>
      <c r="CQ51" s="197"/>
      <c r="CR51" s="150"/>
      <c r="CS51" s="150"/>
      <c r="CT51" s="150"/>
      <c r="CU51" s="150"/>
      <c r="CV51" s="150"/>
      <c r="CW51" s="150"/>
      <c r="CX51" s="151"/>
      <c r="CY51" s="147" t="str">
        <f t="shared" si="64"/>
        <v/>
      </c>
      <c r="CZ51" s="194"/>
      <c r="DA51" s="195"/>
      <c r="DB51" s="195"/>
      <c r="DC51" s="195"/>
      <c r="DD51" s="151"/>
      <c r="DE51" s="151"/>
      <c r="DF51" s="151"/>
      <c r="DG51" s="196"/>
      <c r="DH51" s="197"/>
      <c r="DI51" s="150"/>
      <c r="DJ51" s="150"/>
      <c r="DK51" s="150"/>
      <c r="DL51" s="150"/>
      <c r="DM51" s="150"/>
      <c r="DN51" s="150"/>
      <c r="DO51" s="151"/>
      <c r="DP51" s="147" t="str">
        <f t="shared" si="65"/>
        <v/>
      </c>
      <c r="DQ51" s="194"/>
      <c r="DR51" s="195"/>
      <c r="DS51" s="195"/>
      <c r="DT51" s="195"/>
      <c r="DU51" s="151"/>
      <c r="DV51" s="151"/>
      <c r="DW51" s="151"/>
      <c r="DX51" s="196"/>
      <c r="DY51" s="197"/>
      <c r="DZ51" s="150"/>
      <c r="EA51" s="150"/>
      <c r="EB51" s="150"/>
      <c r="EC51" s="150"/>
      <c r="ED51" s="150"/>
      <c r="EE51" s="150"/>
      <c r="EF51" s="151"/>
      <c r="EG51" s="147" t="str">
        <f t="shared" si="66"/>
        <v/>
      </c>
      <c r="EH51" s="194"/>
      <c r="EI51" s="195"/>
      <c r="EJ51" s="195"/>
      <c r="EK51" s="195"/>
      <c r="EL51" s="151"/>
      <c r="EM51" s="151"/>
      <c r="EN51" s="151"/>
      <c r="EO51" s="196"/>
      <c r="EP51" s="197"/>
      <c r="EQ51" s="150"/>
      <c r="ER51" s="150"/>
      <c r="ES51" s="150"/>
      <c r="ET51" s="150"/>
      <c r="EU51" s="150"/>
      <c r="EV51" s="150"/>
      <c r="EW51" s="151"/>
      <c r="EX51" s="147" t="str">
        <f t="shared" si="67"/>
        <v/>
      </c>
      <c r="EY51" s="194"/>
      <c r="EZ51" s="195"/>
      <c r="FA51" s="195"/>
      <c r="FB51" s="195"/>
      <c r="FC51" s="151" t="str">
        <f>IF(EY51&lt;&gt;0,$EX$17*EY51,"")</f>
        <v/>
      </c>
      <c r="FD51" s="151" t="str">
        <f>IF(EZ51&lt;&gt;0,$EX$17*EZ51,"")</f>
        <v/>
      </c>
      <c r="FE51" s="151" t="str">
        <f>IF(FA51&lt;&gt;0,$EX$17*FA51,"")</f>
        <v/>
      </c>
      <c r="FF51" s="196"/>
      <c r="FG51" s="197" t="str">
        <f>IF(FB51&lt;&gt;0,$EX$17*FB51,"")</f>
        <v/>
      </c>
      <c r="FH51" s="150" t="str">
        <f>IF(($O51=$EX$15),"КП","")</f>
        <v/>
      </c>
      <c r="FI51" s="150" t="str">
        <f>IF(($P51=$EX$15),"КР","")</f>
        <v/>
      </c>
      <c r="FJ51" s="150" t="str">
        <f>IF(($Q51=$EX$15),"РГР",IF(($R51=$EX$15),"РГР",IF(($S51=$EX$15),"РГР",IF(($T51=$EX$15),"РГР",""))))</f>
        <v/>
      </c>
      <c r="FK51" s="150" t="str">
        <f>IF(($U51=$EX$15),"контр",IF(($V51=$EX$15),"контр",IF(($W51=$EX$15),"контр",IF(($X51=$EX$15),"контр",""))))</f>
        <v/>
      </c>
      <c r="FL51" s="150" t="str">
        <f>IF(($E51=$EX$15),"іспит",IF(($F51=$EX$15),"іспит",IF(($G51=$EX$15),"іспит",IF(($H51=$EX$15),"іспит",""))))</f>
        <v/>
      </c>
      <c r="FM51" s="150" t="str">
        <f>IF(($I51=$EX$15),"залік",IF(($K51=$EX$15),"залік",IF(($L51=$EX$15),"залік",IF(($M51=$EX$15),"залік",IF(($N51=$EX$15),"залік","")))))</f>
        <v/>
      </c>
      <c r="FN51" s="151" t="str">
        <f>IF(SUM(EY51:FA51)&lt;&gt;0,SUM(FC51:FF51),"")</f>
        <v/>
      </c>
      <c r="FO51" s="145" t="str">
        <f>IF(SUM(FP51:FR51)&lt;&gt;0,SUM(FP51:FR51),"")</f>
        <v/>
      </c>
      <c r="FP51" s="194"/>
      <c r="FQ51" s="195"/>
      <c r="FR51" s="195"/>
      <c r="FS51" s="195"/>
      <c r="FT51" s="151" t="str">
        <f>IF(FP51&lt;&gt;0,$FO$17*FP51,"")</f>
        <v/>
      </c>
      <c r="FU51" s="151" t="str">
        <f>IF(FQ51&lt;&gt;0,$FO$17*FQ51,"")</f>
        <v/>
      </c>
      <c r="FV51" s="151" t="str">
        <f>IF(FR51&lt;&gt;0,$FO$17*FR51,"")</f>
        <v/>
      </c>
      <c r="FW51" s="196"/>
      <c r="FX51" s="197" t="str">
        <f>IF(FS51&lt;&gt;0,$FO$17*FS51,"")</f>
        <v/>
      </c>
      <c r="FY51" s="150" t="str">
        <f>IF(($O51=$FO$15),"КП","")</f>
        <v/>
      </c>
      <c r="FZ51" s="150" t="str">
        <f>IF(($P51=$FO$15),"КР","")</f>
        <v/>
      </c>
      <c r="GA51" s="150" t="str">
        <f>IF(($Q51=$FO$15),"РГР",IF(($R51=$FO$15),"РГР",IF(($S51=$FO$15),"РГР",IF(($T51=$FO$15),"РГР",""))))</f>
        <v/>
      </c>
      <c r="GB51" s="150" t="str">
        <f>IF(($U51=$FO$15),"контр",IF(($V51=$FO$15),"контр",IF(($W51=$FO$15),"контр",IF(($X51=$FO$15),"контр",""))))</f>
        <v/>
      </c>
      <c r="GC51" s="150" t="str">
        <f>IF(($E51=$FO$15),"іспит",IF(($F51=$FO$15),"іспит",IF(($G51=$FO$15),"іспит",IF(($H51=$FO$15),"іспит",""))))</f>
        <v/>
      </c>
      <c r="GD51" s="150" t="str">
        <f>IF(($I51=$FO$15),"залік",IF(($K51=$FO$15),"залік",IF(($L51=$FO$15),"залік",IF(($M51=$FO$15),"залік",IF(($N51=$FO$15),"залік","")))))</f>
        <v/>
      </c>
      <c r="GE51" s="151" t="str">
        <f>IF(SUM(FP51:FR51)&lt;&gt;0,SUM(FT51:FW51),"")</f>
        <v/>
      </c>
      <c r="GF51" s="145" t="str">
        <f>IF(SUM(GG51:GI51)&lt;&gt;0,SUM(GG51:GI51),"")</f>
        <v/>
      </c>
      <c r="GG51" s="194"/>
      <c r="GH51" s="195"/>
      <c r="GI51" s="195"/>
      <c r="GJ51" s="195"/>
      <c r="GK51" s="151" t="str">
        <f>IF(GG51&lt;&gt;0,$GF$17*GG51,"")</f>
        <v/>
      </c>
      <c r="GL51" s="151" t="str">
        <f>IF(GH51&lt;&gt;0,$GF$17*GH51,"")</f>
        <v/>
      </c>
      <c r="GM51" s="151" t="str">
        <f>IF(GI51&lt;&gt;0,$GF$17*GI51,"")</f>
        <v/>
      </c>
      <c r="GN51" s="196"/>
      <c r="GO51" s="197" t="str">
        <f>IF(GJ51&lt;&gt;0,$GF$17*GJ51,"")</f>
        <v/>
      </c>
      <c r="GP51" s="150" t="str">
        <f>IF(($O51=$GF$15),"КП","")</f>
        <v/>
      </c>
      <c r="GQ51" s="150" t="str">
        <f>IF(($P51=$GF$15),"КР","")</f>
        <v/>
      </c>
      <c r="GR51" s="150" t="str">
        <f>IF(($Q51=$GF$15),"РГР",IF(($R51=$GF$15),"РГР",IF(($S51=$GF$15),"РГР",IF(($T51=$GF$15),"РГР",""))))</f>
        <v/>
      </c>
      <c r="GS51" s="150" t="str">
        <f>IF(($U51=$GF$15),"контр",IF(($V51=$GF$15),"контр",IF(($W51=$GF$15),"контр",IF(($X51=$GF$15),"контр",""))))</f>
        <v/>
      </c>
      <c r="GT51" s="150" t="str">
        <f>IF(($E51=$GF$15),"іспит",IF(($F51=$GF$15),"іспит",IF(($G51=$GF$15),"іспит",IF(($H51=$GF$15),"іспит",""))))</f>
        <v/>
      </c>
      <c r="GU51" s="150" t="str">
        <f>IF(($I51=$GF$15),"залік",IF(($K51=$GF$15),"залік",IF(($L51=$GF$15),"залік",IF(($M51=$GF$15),"залік",IF(($N51=$GF$15),"залік","")))))</f>
        <v/>
      </c>
      <c r="GV51" s="151" t="str">
        <f>IF(SUM(GG51:GI51)&lt;&gt;0,SUM(GK51:GN51),"")</f>
        <v/>
      </c>
      <c r="GW51" s="145" t="str">
        <f>IF(SUM(GX51:GZ51)&lt;&gt;0,SUM(GX51:GZ51),"")</f>
        <v/>
      </c>
      <c r="GX51" s="194"/>
      <c r="GY51" s="195"/>
      <c r="GZ51" s="195"/>
      <c r="HA51" s="195"/>
      <c r="HB51" s="151" t="str">
        <f>IF(GX51&lt;&gt;0,$GW$17*GX51,"")</f>
        <v/>
      </c>
      <c r="HC51" s="151" t="str">
        <f>IF(GY51&lt;&gt;0,$GW$17*GY51,"")</f>
        <v/>
      </c>
      <c r="HD51" s="151" t="str">
        <f>IF(GZ51&lt;&gt;0,$GW$17*GZ51,"")</f>
        <v/>
      </c>
      <c r="HE51" s="196"/>
      <c r="HF51" s="197" t="str">
        <f>IF(HA51&lt;&gt;0,$GW$17*HA51,"")</f>
        <v/>
      </c>
      <c r="HG51" s="150" t="str">
        <f>IF(($O51=$GW$15),"КП","")</f>
        <v/>
      </c>
      <c r="HH51" s="150" t="str">
        <f>IF(($P51=$GW$15),"КР","")</f>
        <v/>
      </c>
      <c r="HI51" s="150" t="str">
        <f>IF(($Q51=$GW$15),"РГР",IF(($R51=$GW$15),"РГР",IF(($S51=$GW$15),"РГР",IF(($T51=$GW$15),"РГР",""))))</f>
        <v/>
      </c>
      <c r="HJ51" s="150" t="str">
        <f>IF(($U51=$GW$15),"контр",IF(($V51=$GW$15),"контр",IF(($W51=$GW$15),"контр",IF(($X51=$GW$15),"контр",""))))</f>
        <v/>
      </c>
      <c r="HK51" s="150" t="str">
        <f>IF(($E51=$GW$15),"іспит",IF(($F51=$GW$15),"іспит",IF(($G51=$GW$15),"іспит",IF(($H51=$GW$15),"іспит",""))))</f>
        <v/>
      </c>
      <c r="HL51" s="150" t="str">
        <f>IF(($I51=$GW$15),"залік",IF(($K51=$GW$15),"залік",IF(($L51=$GW$15),"залік",IF(($M51=$GW$15),"залік",IF(($N51=$GW$15),"залік","")))))</f>
        <v/>
      </c>
      <c r="HM51" s="151" t="str">
        <f>IF(SUM(GX51:GZ51)&lt;&gt;0,SUM(HB51:HE51),"")</f>
        <v/>
      </c>
      <c r="HN51" s="145" t="str">
        <f>IF(SUM(HO51:HQ51)&lt;&gt;0,SUM(HO51:HQ51),"")</f>
        <v/>
      </c>
      <c r="HO51" s="137"/>
      <c r="HP51" s="138"/>
      <c r="HQ51" s="138"/>
      <c r="HR51" s="138"/>
      <c r="HS51" s="68" t="str">
        <f>IF(HO51&lt;&gt;0,$HN$17*HO51,"")</f>
        <v/>
      </c>
      <c r="HT51" s="68" t="str">
        <f>IF(HP51&lt;&gt;0,$HN$17*HP51,"")</f>
        <v/>
      </c>
      <c r="HU51" s="68" t="str">
        <f>IF(HQ51&lt;&gt;0,$HN$17*HQ51,"")</f>
        <v/>
      </c>
      <c r="HV51" s="92"/>
      <c r="HW51" s="149" t="str">
        <f>IF(HR51&lt;&gt;0,$GW$17*HR51,"")</f>
        <v/>
      </c>
      <c r="HX51" s="69" t="str">
        <f>IF(($O51=$HN$15),"КП","")</f>
        <v/>
      </c>
      <c r="HY51" s="69" t="str">
        <f>IF(($P51=$HN$15),"КР","")</f>
        <v/>
      </c>
      <c r="HZ51" s="69" t="str">
        <f>IF(($Q51=$HN$15),"РГР",IF(($R51=$HN$15),"РГР",IF(($S51=$HN$15),"РГР",IF(($T51=$HN$15),"РГР",""))))</f>
        <v/>
      </c>
      <c r="IA51" s="69" t="str">
        <f>IF(($U51=$HN$15),"контр",IF(($V51=$HN$15),"контр",IF(($W51=$HN$15),"контр",IF(($X51=$HN$15),"контр",""))))</f>
        <v/>
      </c>
      <c r="IB51" s="69" t="str">
        <f>IF(($E51=$HN$15),"іспит",IF(($F51=$HN$15),"іспит",IF(($G51=$HN$15),"іспит",IF(($H51=$HN$15),"іспит",""))))</f>
        <v/>
      </c>
      <c r="IC51" s="69" t="str">
        <f>IF(($I51=$HN$15),"залік",IF(($K51=$HN$15),"залік",IF(($L51=$HN$15),"залік",IF(($M51=$HN$15),"залік",IF(($N51=$HN$15),"залік","")))))</f>
        <v/>
      </c>
      <c r="ID51" s="68" t="str">
        <f>IF(SUM(HO51:HQ51)&lt;&gt;0,SUM(HS51:HV51),"")</f>
        <v/>
      </c>
      <c r="IE51" s="215"/>
    </row>
    <row r="52" spans="1:239" s="1" customFormat="1" ht="18" customHeight="1" x14ac:dyDescent="0.35">
      <c r="A52" s="232" t="s">
        <v>220</v>
      </c>
      <c r="B52" s="131"/>
      <c r="C52" s="132" t="s">
        <v>264</v>
      </c>
      <c r="D52" s="258"/>
      <c r="E52" s="19"/>
      <c r="F52" s="19"/>
      <c r="G52" s="19"/>
      <c r="H52" s="259"/>
      <c r="I52" s="19"/>
      <c r="J52" s="19"/>
      <c r="K52" s="19">
        <v>3</v>
      </c>
      <c r="L52" s="19"/>
      <c r="M52" s="19"/>
      <c r="N52" s="19"/>
      <c r="O52" s="13"/>
      <c r="P52" s="13"/>
      <c r="Q52" s="11"/>
      <c r="R52" s="11"/>
      <c r="S52" s="11"/>
      <c r="T52" s="12"/>
      <c r="U52" s="11"/>
      <c r="V52" s="11"/>
      <c r="W52" s="11"/>
      <c r="X52" s="11"/>
      <c r="Y52" s="119">
        <v>4</v>
      </c>
      <c r="Z52" s="115"/>
      <c r="AA52" s="60">
        <f>Y52*30</f>
        <v>120</v>
      </c>
      <c r="AB52" s="19">
        <f t="shared" si="228"/>
        <v>48</v>
      </c>
      <c r="AC52" s="78">
        <f t="shared" si="229"/>
        <v>32</v>
      </c>
      <c r="AD52" s="78">
        <f t="shared" si="229"/>
        <v>16</v>
      </c>
      <c r="AE52" s="78">
        <f t="shared" si="229"/>
        <v>0</v>
      </c>
      <c r="AF52" s="79">
        <f t="shared" si="230"/>
        <v>72</v>
      </c>
      <c r="AG52" s="469">
        <f t="shared" si="231"/>
        <v>0.6</v>
      </c>
      <c r="AH52" s="77"/>
      <c r="AI52" s="145"/>
      <c r="AJ52" s="194"/>
      <c r="AK52" s="195"/>
      <c r="AL52" s="195"/>
      <c r="AM52" s="195"/>
      <c r="AN52" s="151"/>
      <c r="AO52" s="151"/>
      <c r="AP52" s="151"/>
      <c r="AQ52" s="196"/>
      <c r="AR52" s="197"/>
      <c r="AS52" s="150"/>
      <c r="AT52" s="150"/>
      <c r="AU52" s="150"/>
      <c r="AV52" s="150"/>
      <c r="AW52" s="150"/>
      <c r="AX52" s="69"/>
      <c r="AY52" s="151"/>
      <c r="AZ52" s="147" t="str">
        <f t="shared" si="69"/>
        <v/>
      </c>
      <c r="BA52" s="194"/>
      <c r="BB52" s="195"/>
      <c r="BC52" s="195"/>
      <c r="BD52" s="195"/>
      <c r="BE52" s="151"/>
      <c r="BF52" s="151"/>
      <c r="BG52" s="151"/>
      <c r="BH52" s="196"/>
      <c r="BI52" s="197"/>
      <c r="BJ52" s="150"/>
      <c r="BK52" s="150"/>
      <c r="BL52" s="150"/>
      <c r="BM52" s="150"/>
      <c r="BN52" s="150"/>
      <c r="BO52" s="69"/>
      <c r="BP52" s="151"/>
      <c r="BQ52" s="147">
        <f t="shared" si="62"/>
        <v>3</v>
      </c>
      <c r="BR52" s="194">
        <v>2</v>
      </c>
      <c r="BS52" s="195">
        <v>1</v>
      </c>
      <c r="BT52" s="195"/>
      <c r="BU52" s="195"/>
      <c r="BV52" s="68">
        <f t="shared" si="232"/>
        <v>32</v>
      </c>
      <c r="BW52" s="68">
        <f t="shared" si="232"/>
        <v>16</v>
      </c>
      <c r="BX52" s="68" t="str">
        <f t="shared" si="232"/>
        <v/>
      </c>
      <c r="BY52" s="196"/>
      <c r="BZ52" s="197"/>
      <c r="CA52" s="150"/>
      <c r="CB52" s="150"/>
      <c r="CC52" s="150"/>
      <c r="CD52" s="150"/>
      <c r="CE52" s="150"/>
      <c r="CF52" s="150"/>
      <c r="CG52" s="151"/>
      <c r="CH52" s="147" t="str">
        <f t="shared" si="63"/>
        <v/>
      </c>
      <c r="CI52" s="194"/>
      <c r="CJ52" s="195"/>
      <c r="CK52" s="195"/>
      <c r="CL52" s="195"/>
      <c r="CM52" s="68" t="str">
        <f t="shared" si="233"/>
        <v/>
      </c>
      <c r="CN52" s="68" t="str">
        <f t="shared" si="233"/>
        <v/>
      </c>
      <c r="CO52" s="68" t="str">
        <f t="shared" si="233"/>
        <v/>
      </c>
      <c r="CP52" s="196"/>
      <c r="CQ52" s="197"/>
      <c r="CR52" s="150"/>
      <c r="CS52" s="150"/>
      <c r="CT52" s="150"/>
      <c r="CU52" s="150"/>
      <c r="CV52" s="150"/>
      <c r="CW52" s="150"/>
      <c r="CX52" s="151"/>
      <c r="CY52" s="147" t="str">
        <f t="shared" si="64"/>
        <v/>
      </c>
      <c r="CZ52" s="194"/>
      <c r="DA52" s="195"/>
      <c r="DB52" s="195"/>
      <c r="DC52" s="195"/>
      <c r="DD52" s="151"/>
      <c r="DE52" s="151"/>
      <c r="DF52" s="151"/>
      <c r="DG52" s="196"/>
      <c r="DH52" s="197"/>
      <c r="DI52" s="150"/>
      <c r="DJ52" s="150"/>
      <c r="DK52" s="150"/>
      <c r="DL52" s="150"/>
      <c r="DM52" s="150"/>
      <c r="DN52" s="150"/>
      <c r="DO52" s="151"/>
      <c r="DP52" s="147" t="str">
        <f t="shared" si="65"/>
        <v/>
      </c>
      <c r="DQ52" s="194"/>
      <c r="DR52" s="195"/>
      <c r="DS52" s="195"/>
      <c r="DT52" s="195"/>
      <c r="DU52" s="151"/>
      <c r="DV52" s="151"/>
      <c r="DW52" s="151"/>
      <c r="DX52" s="196"/>
      <c r="DY52" s="197"/>
      <c r="DZ52" s="150"/>
      <c r="EA52" s="150"/>
      <c r="EB52" s="150"/>
      <c r="EC52" s="150"/>
      <c r="ED52" s="150"/>
      <c r="EE52" s="150"/>
      <c r="EF52" s="151"/>
      <c r="EG52" s="147" t="str">
        <f t="shared" si="66"/>
        <v/>
      </c>
      <c r="EH52" s="194"/>
      <c r="EI52" s="195"/>
      <c r="EJ52" s="195"/>
      <c r="EK52" s="195"/>
      <c r="EL52" s="151"/>
      <c r="EM52" s="151"/>
      <c r="EN52" s="151"/>
      <c r="EO52" s="196"/>
      <c r="EP52" s="197"/>
      <c r="EQ52" s="150"/>
      <c r="ER52" s="150"/>
      <c r="ES52" s="150"/>
      <c r="ET52" s="150"/>
      <c r="EU52" s="150"/>
      <c r="EV52" s="150"/>
      <c r="EW52" s="151"/>
      <c r="EX52" s="147" t="str">
        <f t="shared" si="67"/>
        <v/>
      </c>
      <c r="EY52" s="194"/>
      <c r="EZ52" s="195"/>
      <c r="FA52" s="195"/>
      <c r="FB52" s="195"/>
      <c r="FC52" s="151"/>
      <c r="FD52" s="151"/>
      <c r="FE52" s="151"/>
      <c r="FF52" s="196"/>
      <c r="FG52" s="197"/>
      <c r="FH52" s="150"/>
      <c r="FI52" s="150"/>
      <c r="FJ52" s="150"/>
      <c r="FK52" s="150"/>
      <c r="FL52" s="150"/>
      <c r="FM52" s="150"/>
      <c r="FN52" s="151"/>
      <c r="FO52" s="145"/>
      <c r="FP52" s="194"/>
      <c r="FQ52" s="195"/>
      <c r="FR52" s="195"/>
      <c r="FS52" s="195"/>
      <c r="FT52" s="151"/>
      <c r="FU52" s="151"/>
      <c r="FV52" s="151"/>
      <c r="FW52" s="196"/>
      <c r="FX52" s="197"/>
      <c r="FY52" s="150"/>
      <c r="FZ52" s="150"/>
      <c r="GA52" s="150"/>
      <c r="GB52" s="150"/>
      <c r="GC52" s="150"/>
      <c r="GD52" s="150"/>
      <c r="GE52" s="151"/>
      <c r="GF52" s="145"/>
      <c r="GG52" s="194"/>
      <c r="GH52" s="195"/>
      <c r="GI52" s="195"/>
      <c r="GJ52" s="195"/>
      <c r="GK52" s="151"/>
      <c r="GL52" s="151"/>
      <c r="GM52" s="151"/>
      <c r="GN52" s="196"/>
      <c r="GO52" s="197"/>
      <c r="GP52" s="150"/>
      <c r="GQ52" s="150"/>
      <c r="GR52" s="150"/>
      <c r="GS52" s="150"/>
      <c r="GT52" s="150"/>
      <c r="GU52" s="150"/>
      <c r="GV52" s="151"/>
      <c r="GW52" s="145"/>
      <c r="GX52" s="194"/>
      <c r="GY52" s="195"/>
      <c r="GZ52" s="195"/>
      <c r="HA52" s="195"/>
      <c r="HB52" s="151"/>
      <c r="HC52" s="151"/>
      <c r="HD52" s="151"/>
      <c r="HE52" s="196"/>
      <c r="HF52" s="197"/>
      <c r="HG52" s="150"/>
      <c r="HH52" s="150"/>
      <c r="HI52" s="150"/>
      <c r="HJ52" s="150"/>
      <c r="HK52" s="150"/>
      <c r="HL52" s="150"/>
      <c r="HM52" s="151"/>
      <c r="HN52" s="145"/>
      <c r="HO52" s="137"/>
      <c r="HP52" s="138"/>
      <c r="HQ52" s="138"/>
      <c r="HR52" s="138"/>
      <c r="HS52" s="68"/>
      <c r="HT52" s="68"/>
      <c r="HU52" s="68"/>
      <c r="HV52" s="92"/>
      <c r="HW52" s="149"/>
      <c r="HX52" s="69"/>
      <c r="HY52" s="69"/>
      <c r="HZ52" s="69"/>
      <c r="IA52" s="69"/>
      <c r="IB52" s="69"/>
      <c r="IC52" s="69"/>
      <c r="ID52" s="68"/>
      <c r="IE52" s="215"/>
    </row>
    <row r="53" spans="1:239" s="1" customFormat="1" ht="18" customHeight="1" x14ac:dyDescent="0.35">
      <c r="A53" s="232" t="s">
        <v>221</v>
      </c>
      <c r="B53" s="131"/>
      <c r="C53" s="132" t="s">
        <v>265</v>
      </c>
      <c r="D53" s="258"/>
      <c r="E53" s="19"/>
      <c r="F53" s="19"/>
      <c r="G53" s="19"/>
      <c r="H53" s="259"/>
      <c r="I53" s="19"/>
      <c r="J53" s="19"/>
      <c r="K53" s="19">
        <v>4</v>
      </c>
      <c r="L53" s="19"/>
      <c r="M53" s="19"/>
      <c r="N53" s="19"/>
      <c r="O53" s="13"/>
      <c r="P53" s="13"/>
      <c r="Q53" s="11"/>
      <c r="R53" s="11"/>
      <c r="S53" s="11"/>
      <c r="T53" s="12"/>
      <c r="U53" s="11"/>
      <c r="V53" s="11"/>
      <c r="W53" s="11"/>
      <c r="X53" s="11"/>
      <c r="Y53" s="119">
        <v>4</v>
      </c>
      <c r="Z53" s="115"/>
      <c r="AA53" s="60">
        <f>Y53*30</f>
        <v>120</v>
      </c>
      <c r="AB53" s="19">
        <f t="shared" si="228"/>
        <v>54</v>
      </c>
      <c r="AC53" s="78">
        <f t="shared" si="229"/>
        <v>36</v>
      </c>
      <c r="AD53" s="78">
        <f t="shared" si="229"/>
        <v>18</v>
      </c>
      <c r="AE53" s="78">
        <f t="shared" si="229"/>
        <v>0</v>
      </c>
      <c r="AF53" s="79">
        <f t="shared" si="230"/>
        <v>66</v>
      </c>
      <c r="AG53" s="469">
        <f t="shared" si="231"/>
        <v>0.55000000000000004</v>
      </c>
      <c r="AH53" s="77"/>
      <c r="AI53" s="145"/>
      <c r="AJ53" s="194"/>
      <c r="AK53" s="195"/>
      <c r="AL53" s="195"/>
      <c r="AM53" s="195"/>
      <c r="AN53" s="151"/>
      <c r="AO53" s="151"/>
      <c r="AP53" s="151"/>
      <c r="AQ53" s="196"/>
      <c r="AR53" s="197"/>
      <c r="AS53" s="150"/>
      <c r="AT53" s="150"/>
      <c r="AU53" s="150"/>
      <c r="AV53" s="150"/>
      <c r="AW53" s="150"/>
      <c r="AX53" s="69"/>
      <c r="AY53" s="151"/>
      <c r="AZ53" s="147" t="str">
        <f t="shared" si="69"/>
        <v/>
      </c>
      <c r="BA53" s="194"/>
      <c r="BB53" s="195"/>
      <c r="BC53" s="195"/>
      <c r="BD53" s="195"/>
      <c r="BE53" s="151"/>
      <c r="BF53" s="151"/>
      <c r="BG53" s="151"/>
      <c r="BH53" s="196"/>
      <c r="BI53" s="197"/>
      <c r="BJ53" s="150"/>
      <c r="BK53" s="150"/>
      <c r="BL53" s="150"/>
      <c r="BM53" s="150"/>
      <c r="BN53" s="150"/>
      <c r="BO53" s="69"/>
      <c r="BP53" s="151"/>
      <c r="BQ53" s="147" t="str">
        <f t="shared" si="62"/>
        <v/>
      </c>
      <c r="BR53" s="194"/>
      <c r="BS53" s="195"/>
      <c r="BT53" s="195"/>
      <c r="BU53" s="195"/>
      <c r="BV53" s="68" t="str">
        <f t="shared" si="232"/>
        <v/>
      </c>
      <c r="BW53" s="68" t="str">
        <f t="shared" si="232"/>
        <v/>
      </c>
      <c r="BX53" s="68" t="str">
        <f t="shared" si="232"/>
        <v/>
      </c>
      <c r="BY53" s="196"/>
      <c r="BZ53" s="197"/>
      <c r="CA53" s="150"/>
      <c r="CB53" s="150"/>
      <c r="CC53" s="150"/>
      <c r="CD53" s="150"/>
      <c r="CE53" s="150"/>
      <c r="CF53" s="150"/>
      <c r="CG53" s="151"/>
      <c r="CH53" s="147">
        <f t="shared" si="63"/>
        <v>3</v>
      </c>
      <c r="CI53" s="194">
        <v>2</v>
      </c>
      <c r="CJ53" s="195">
        <v>1</v>
      </c>
      <c r="CK53" s="195"/>
      <c r="CL53" s="195"/>
      <c r="CM53" s="68">
        <f t="shared" si="233"/>
        <v>36</v>
      </c>
      <c r="CN53" s="68">
        <f t="shared" si="233"/>
        <v>18</v>
      </c>
      <c r="CO53" s="68" t="str">
        <f t="shared" si="233"/>
        <v/>
      </c>
      <c r="CP53" s="196"/>
      <c r="CQ53" s="197"/>
      <c r="CR53" s="150"/>
      <c r="CS53" s="150"/>
      <c r="CT53" s="150"/>
      <c r="CU53" s="150"/>
      <c r="CV53" s="150"/>
      <c r="CW53" s="150"/>
      <c r="CX53" s="151"/>
      <c r="CY53" s="147" t="str">
        <f t="shared" si="64"/>
        <v/>
      </c>
      <c r="CZ53" s="194"/>
      <c r="DA53" s="195"/>
      <c r="DB53" s="195"/>
      <c r="DC53" s="195"/>
      <c r="DD53" s="151"/>
      <c r="DE53" s="151"/>
      <c r="DF53" s="151"/>
      <c r="DG53" s="196"/>
      <c r="DH53" s="197"/>
      <c r="DI53" s="150"/>
      <c r="DJ53" s="150"/>
      <c r="DK53" s="150"/>
      <c r="DL53" s="150"/>
      <c r="DM53" s="150"/>
      <c r="DN53" s="150"/>
      <c r="DO53" s="151"/>
      <c r="DP53" s="147" t="str">
        <f t="shared" si="65"/>
        <v/>
      </c>
      <c r="DQ53" s="194"/>
      <c r="DR53" s="195"/>
      <c r="DS53" s="195"/>
      <c r="DT53" s="195"/>
      <c r="DU53" s="151"/>
      <c r="DV53" s="151"/>
      <c r="DW53" s="151"/>
      <c r="DX53" s="196"/>
      <c r="DY53" s="197"/>
      <c r="DZ53" s="150"/>
      <c r="EA53" s="150"/>
      <c r="EB53" s="150"/>
      <c r="EC53" s="150"/>
      <c r="ED53" s="150"/>
      <c r="EE53" s="150"/>
      <c r="EF53" s="151"/>
      <c r="EG53" s="147" t="str">
        <f t="shared" si="66"/>
        <v/>
      </c>
      <c r="EH53" s="194"/>
      <c r="EI53" s="195"/>
      <c r="EJ53" s="195"/>
      <c r="EK53" s="195"/>
      <c r="EL53" s="151"/>
      <c r="EM53" s="151"/>
      <c r="EN53" s="151"/>
      <c r="EO53" s="196"/>
      <c r="EP53" s="197"/>
      <c r="EQ53" s="150"/>
      <c r="ER53" s="150"/>
      <c r="ES53" s="150"/>
      <c r="ET53" s="150"/>
      <c r="EU53" s="150"/>
      <c r="EV53" s="150"/>
      <c r="EW53" s="151"/>
      <c r="EX53" s="147" t="str">
        <f t="shared" si="67"/>
        <v/>
      </c>
      <c r="EY53" s="194"/>
      <c r="EZ53" s="195"/>
      <c r="FA53" s="195"/>
      <c r="FB53" s="195"/>
      <c r="FC53" s="151"/>
      <c r="FD53" s="151"/>
      <c r="FE53" s="151"/>
      <c r="FF53" s="196"/>
      <c r="FG53" s="197"/>
      <c r="FH53" s="150"/>
      <c r="FI53" s="150"/>
      <c r="FJ53" s="150"/>
      <c r="FK53" s="150"/>
      <c r="FL53" s="150"/>
      <c r="FM53" s="150"/>
      <c r="FN53" s="151"/>
      <c r="FO53" s="145"/>
      <c r="FP53" s="194"/>
      <c r="FQ53" s="195"/>
      <c r="FR53" s="195"/>
      <c r="FS53" s="195"/>
      <c r="FT53" s="151"/>
      <c r="FU53" s="151"/>
      <c r="FV53" s="151"/>
      <c r="FW53" s="196"/>
      <c r="FX53" s="197"/>
      <c r="FY53" s="150"/>
      <c r="FZ53" s="150"/>
      <c r="GA53" s="150"/>
      <c r="GB53" s="150"/>
      <c r="GC53" s="150"/>
      <c r="GD53" s="150"/>
      <c r="GE53" s="151"/>
      <c r="GF53" s="145"/>
      <c r="GG53" s="194"/>
      <c r="GH53" s="195"/>
      <c r="GI53" s="195"/>
      <c r="GJ53" s="195"/>
      <c r="GK53" s="151"/>
      <c r="GL53" s="151"/>
      <c r="GM53" s="151"/>
      <c r="GN53" s="196"/>
      <c r="GO53" s="197"/>
      <c r="GP53" s="150"/>
      <c r="GQ53" s="150"/>
      <c r="GR53" s="150"/>
      <c r="GS53" s="150"/>
      <c r="GT53" s="150"/>
      <c r="GU53" s="150"/>
      <c r="GV53" s="151"/>
      <c r="GW53" s="145"/>
      <c r="GX53" s="194"/>
      <c r="GY53" s="195"/>
      <c r="GZ53" s="195"/>
      <c r="HA53" s="195"/>
      <c r="HB53" s="151"/>
      <c r="HC53" s="151"/>
      <c r="HD53" s="151"/>
      <c r="HE53" s="196"/>
      <c r="HF53" s="197"/>
      <c r="HG53" s="150"/>
      <c r="HH53" s="150"/>
      <c r="HI53" s="150"/>
      <c r="HJ53" s="150"/>
      <c r="HK53" s="150"/>
      <c r="HL53" s="150"/>
      <c r="HM53" s="151"/>
      <c r="HN53" s="145"/>
      <c r="HO53" s="137"/>
      <c r="HP53" s="138"/>
      <c r="HQ53" s="138"/>
      <c r="HR53" s="138"/>
      <c r="HS53" s="68"/>
      <c r="HT53" s="68"/>
      <c r="HU53" s="68"/>
      <c r="HV53" s="92"/>
      <c r="HW53" s="149"/>
      <c r="HX53" s="69"/>
      <c r="HY53" s="69"/>
      <c r="HZ53" s="69"/>
      <c r="IA53" s="69"/>
      <c r="IB53" s="69"/>
      <c r="IC53" s="69"/>
      <c r="ID53" s="68"/>
      <c r="IE53" s="215"/>
    </row>
    <row r="54" spans="1:239" s="1" customFormat="1" ht="18" customHeight="1" x14ac:dyDescent="0.35">
      <c r="A54" s="232" t="s">
        <v>222</v>
      </c>
      <c r="B54" s="131"/>
      <c r="C54" s="132" t="s">
        <v>266</v>
      </c>
      <c r="D54" s="258"/>
      <c r="E54" s="19"/>
      <c r="F54" s="19"/>
      <c r="G54" s="19"/>
      <c r="H54" s="259"/>
      <c r="I54" s="19"/>
      <c r="J54" s="19"/>
      <c r="K54" s="19">
        <v>4</v>
      </c>
      <c r="L54" s="19"/>
      <c r="M54" s="19"/>
      <c r="N54" s="19"/>
      <c r="O54" s="13"/>
      <c r="P54" s="13"/>
      <c r="Q54" s="11"/>
      <c r="R54" s="11"/>
      <c r="S54" s="11"/>
      <c r="T54" s="12"/>
      <c r="U54" s="11"/>
      <c r="V54" s="11"/>
      <c r="W54" s="11"/>
      <c r="X54" s="11"/>
      <c r="Y54" s="119">
        <v>4</v>
      </c>
      <c r="Z54" s="115"/>
      <c r="AA54" s="60">
        <f>Y54*30</f>
        <v>120</v>
      </c>
      <c r="AB54" s="19">
        <f t="shared" si="228"/>
        <v>54</v>
      </c>
      <c r="AC54" s="78">
        <f t="shared" si="229"/>
        <v>36</v>
      </c>
      <c r="AD54" s="78">
        <f t="shared" si="229"/>
        <v>18</v>
      </c>
      <c r="AE54" s="78">
        <f t="shared" si="229"/>
        <v>0</v>
      </c>
      <c r="AF54" s="79">
        <f t="shared" si="230"/>
        <v>66</v>
      </c>
      <c r="AG54" s="469">
        <f t="shared" si="231"/>
        <v>0.55000000000000004</v>
      </c>
      <c r="AH54" s="77"/>
      <c r="AI54" s="145"/>
      <c r="AJ54" s="194"/>
      <c r="AK54" s="195"/>
      <c r="AL54" s="195"/>
      <c r="AM54" s="195"/>
      <c r="AN54" s="151"/>
      <c r="AO54" s="151"/>
      <c r="AP54" s="151"/>
      <c r="AQ54" s="196"/>
      <c r="AR54" s="197"/>
      <c r="AS54" s="150"/>
      <c r="AT54" s="150"/>
      <c r="AU54" s="150"/>
      <c r="AV54" s="150"/>
      <c r="AW54" s="150"/>
      <c r="AX54" s="69"/>
      <c r="AY54" s="151"/>
      <c r="AZ54" s="147" t="str">
        <f t="shared" si="69"/>
        <v/>
      </c>
      <c r="BA54" s="194"/>
      <c r="BB54" s="195"/>
      <c r="BC54" s="195"/>
      <c r="BD54" s="195"/>
      <c r="BE54" s="151"/>
      <c r="BF54" s="151"/>
      <c r="BG54" s="151"/>
      <c r="BH54" s="196"/>
      <c r="BI54" s="197"/>
      <c r="BJ54" s="150"/>
      <c r="BK54" s="150"/>
      <c r="BL54" s="150"/>
      <c r="BM54" s="150"/>
      <c r="BN54" s="150"/>
      <c r="BO54" s="69"/>
      <c r="BP54" s="151"/>
      <c r="BQ54" s="147" t="str">
        <f t="shared" si="62"/>
        <v/>
      </c>
      <c r="BR54" s="194"/>
      <c r="BS54" s="195"/>
      <c r="BT54" s="195"/>
      <c r="BU54" s="195"/>
      <c r="BV54" s="68" t="str">
        <f t="shared" si="232"/>
        <v/>
      </c>
      <c r="BW54" s="68" t="str">
        <f t="shared" si="232"/>
        <v/>
      </c>
      <c r="BX54" s="68" t="str">
        <f t="shared" si="232"/>
        <v/>
      </c>
      <c r="BY54" s="196"/>
      <c r="BZ54" s="197"/>
      <c r="CA54" s="150"/>
      <c r="CB54" s="150"/>
      <c r="CC54" s="150"/>
      <c r="CD54" s="150"/>
      <c r="CE54" s="150"/>
      <c r="CF54" s="150"/>
      <c r="CG54" s="151"/>
      <c r="CH54" s="147">
        <f t="shared" si="63"/>
        <v>3</v>
      </c>
      <c r="CI54" s="194">
        <v>2</v>
      </c>
      <c r="CJ54" s="195">
        <v>1</v>
      </c>
      <c r="CK54" s="195"/>
      <c r="CL54" s="195"/>
      <c r="CM54" s="68">
        <f t="shared" si="233"/>
        <v>36</v>
      </c>
      <c r="CN54" s="68">
        <f t="shared" si="233"/>
        <v>18</v>
      </c>
      <c r="CO54" s="68" t="str">
        <f t="shared" si="233"/>
        <v/>
      </c>
      <c r="CP54" s="196"/>
      <c r="CQ54" s="197"/>
      <c r="CR54" s="150"/>
      <c r="CS54" s="150"/>
      <c r="CT54" s="150"/>
      <c r="CU54" s="150"/>
      <c r="CV54" s="150"/>
      <c r="CW54" s="150"/>
      <c r="CX54" s="151"/>
      <c r="CY54" s="147" t="str">
        <f t="shared" si="64"/>
        <v/>
      </c>
      <c r="CZ54" s="194"/>
      <c r="DA54" s="195"/>
      <c r="DB54" s="195"/>
      <c r="DC54" s="195"/>
      <c r="DD54" s="151"/>
      <c r="DE54" s="151"/>
      <c r="DF54" s="151"/>
      <c r="DG54" s="196"/>
      <c r="DH54" s="197"/>
      <c r="DI54" s="150"/>
      <c r="DJ54" s="150"/>
      <c r="DK54" s="150"/>
      <c r="DL54" s="150"/>
      <c r="DM54" s="150"/>
      <c r="DN54" s="150"/>
      <c r="DO54" s="151"/>
      <c r="DP54" s="147" t="str">
        <f t="shared" si="65"/>
        <v/>
      </c>
      <c r="DQ54" s="194"/>
      <c r="DR54" s="195"/>
      <c r="DS54" s="195"/>
      <c r="DT54" s="195"/>
      <c r="DU54" s="151"/>
      <c r="DV54" s="151"/>
      <c r="DW54" s="151"/>
      <c r="DX54" s="196"/>
      <c r="DY54" s="197"/>
      <c r="DZ54" s="150"/>
      <c r="EA54" s="150"/>
      <c r="EB54" s="150"/>
      <c r="EC54" s="150"/>
      <c r="ED54" s="150"/>
      <c r="EE54" s="150"/>
      <c r="EF54" s="151"/>
      <c r="EG54" s="147" t="str">
        <f t="shared" si="66"/>
        <v/>
      </c>
      <c r="EH54" s="194"/>
      <c r="EI54" s="195"/>
      <c r="EJ54" s="195"/>
      <c r="EK54" s="195"/>
      <c r="EL54" s="151"/>
      <c r="EM54" s="151"/>
      <c r="EN54" s="151"/>
      <c r="EO54" s="196"/>
      <c r="EP54" s="197"/>
      <c r="EQ54" s="150"/>
      <c r="ER54" s="150"/>
      <c r="ES54" s="150"/>
      <c r="ET54" s="150"/>
      <c r="EU54" s="150"/>
      <c r="EV54" s="150"/>
      <c r="EW54" s="151"/>
      <c r="EX54" s="147" t="str">
        <f t="shared" si="67"/>
        <v/>
      </c>
      <c r="EY54" s="194"/>
      <c r="EZ54" s="195"/>
      <c r="FA54" s="195"/>
      <c r="FB54" s="195"/>
      <c r="FC54" s="151"/>
      <c r="FD54" s="151"/>
      <c r="FE54" s="151"/>
      <c r="FF54" s="196"/>
      <c r="FG54" s="197"/>
      <c r="FH54" s="150"/>
      <c r="FI54" s="150"/>
      <c r="FJ54" s="150"/>
      <c r="FK54" s="150"/>
      <c r="FL54" s="150"/>
      <c r="FM54" s="150"/>
      <c r="FN54" s="151"/>
      <c r="FO54" s="145"/>
      <c r="FP54" s="194"/>
      <c r="FQ54" s="195"/>
      <c r="FR54" s="195"/>
      <c r="FS54" s="195"/>
      <c r="FT54" s="151"/>
      <c r="FU54" s="151"/>
      <c r="FV54" s="151"/>
      <c r="FW54" s="196"/>
      <c r="FX54" s="197"/>
      <c r="FY54" s="150"/>
      <c r="FZ54" s="150"/>
      <c r="GA54" s="150"/>
      <c r="GB54" s="150"/>
      <c r="GC54" s="150"/>
      <c r="GD54" s="150"/>
      <c r="GE54" s="151"/>
      <c r="GF54" s="145"/>
      <c r="GG54" s="194"/>
      <c r="GH54" s="195"/>
      <c r="GI54" s="195"/>
      <c r="GJ54" s="195"/>
      <c r="GK54" s="151"/>
      <c r="GL54" s="151"/>
      <c r="GM54" s="151"/>
      <c r="GN54" s="196"/>
      <c r="GO54" s="197"/>
      <c r="GP54" s="150"/>
      <c r="GQ54" s="150"/>
      <c r="GR54" s="150"/>
      <c r="GS54" s="150"/>
      <c r="GT54" s="150"/>
      <c r="GU54" s="150"/>
      <c r="GV54" s="151"/>
      <c r="GW54" s="145"/>
      <c r="GX54" s="194"/>
      <c r="GY54" s="195"/>
      <c r="GZ54" s="195"/>
      <c r="HA54" s="195"/>
      <c r="HB54" s="151"/>
      <c r="HC54" s="151"/>
      <c r="HD54" s="151"/>
      <c r="HE54" s="196"/>
      <c r="HF54" s="197"/>
      <c r="HG54" s="150"/>
      <c r="HH54" s="150"/>
      <c r="HI54" s="150"/>
      <c r="HJ54" s="150"/>
      <c r="HK54" s="150"/>
      <c r="HL54" s="150"/>
      <c r="HM54" s="151"/>
      <c r="HN54" s="145"/>
      <c r="HO54" s="137"/>
      <c r="HP54" s="138"/>
      <c r="HQ54" s="138"/>
      <c r="HR54" s="138"/>
      <c r="HS54" s="68"/>
      <c r="HT54" s="68"/>
      <c r="HU54" s="68"/>
      <c r="HV54" s="92"/>
      <c r="HW54" s="149"/>
      <c r="HX54" s="69"/>
      <c r="HY54" s="69"/>
      <c r="HZ54" s="69"/>
      <c r="IA54" s="69"/>
      <c r="IB54" s="69"/>
      <c r="IC54" s="69"/>
      <c r="ID54" s="68"/>
      <c r="IE54" s="215"/>
    </row>
    <row r="55" spans="1:239" s="1" customFormat="1" ht="18" customHeight="1" thickBot="1" x14ac:dyDescent="0.4">
      <c r="A55" s="232" t="s">
        <v>223</v>
      </c>
      <c r="B55" s="131"/>
      <c r="C55" s="262" t="s">
        <v>267</v>
      </c>
      <c r="D55" s="258" t="s">
        <v>135</v>
      </c>
      <c r="E55" s="19"/>
      <c r="F55" s="19"/>
      <c r="G55" s="19"/>
      <c r="H55" s="259"/>
      <c r="I55" s="19"/>
      <c r="J55" s="19"/>
      <c r="K55" s="19">
        <v>4</v>
      </c>
      <c r="L55" s="19"/>
      <c r="M55" s="19"/>
      <c r="N55" s="19"/>
      <c r="O55" s="13"/>
      <c r="P55" s="13"/>
      <c r="Q55" s="11"/>
      <c r="R55" s="11"/>
      <c r="S55" s="11"/>
      <c r="T55" s="12"/>
      <c r="U55" s="11"/>
      <c r="V55" s="11"/>
      <c r="W55" s="11"/>
      <c r="X55" s="11"/>
      <c r="Y55" s="119">
        <v>4</v>
      </c>
      <c r="Z55" s="115"/>
      <c r="AA55" s="60">
        <f>Y55*30</f>
        <v>120</v>
      </c>
      <c r="AB55" s="19">
        <f t="shared" si="228"/>
        <v>54</v>
      </c>
      <c r="AC55" s="78">
        <f t="shared" si="229"/>
        <v>36</v>
      </c>
      <c r="AD55" s="78">
        <f t="shared" si="229"/>
        <v>18</v>
      </c>
      <c r="AE55" s="78">
        <f t="shared" si="229"/>
        <v>0</v>
      </c>
      <c r="AF55" s="79">
        <f t="shared" si="230"/>
        <v>66</v>
      </c>
      <c r="AG55" s="469">
        <f t="shared" si="231"/>
        <v>0.55000000000000004</v>
      </c>
      <c r="AH55" s="77">
        <f>AF55-SUM(AQ55,BH55,BY55,CP55,DG55,DX55,EO55,FF55,FW55,GN55,HE55,HV55)</f>
        <v>66</v>
      </c>
      <c r="AI55" s="145"/>
      <c r="AJ55" s="137"/>
      <c r="AK55" s="138"/>
      <c r="AL55" s="138"/>
      <c r="AM55" s="138"/>
      <c r="AN55" s="68"/>
      <c r="AO55" s="68"/>
      <c r="AP55" s="68"/>
      <c r="AQ55" s="92"/>
      <c r="AR55" s="149"/>
      <c r="AS55" s="69"/>
      <c r="AT55" s="69"/>
      <c r="AU55" s="69"/>
      <c r="AV55" s="69"/>
      <c r="AW55" s="69"/>
      <c r="AX55" s="69"/>
      <c r="AY55" s="68"/>
      <c r="AZ55" s="147" t="str">
        <f t="shared" si="69"/>
        <v/>
      </c>
      <c r="BA55" s="137"/>
      <c r="BB55" s="138"/>
      <c r="BC55" s="138"/>
      <c r="BD55" s="138"/>
      <c r="BE55" s="68"/>
      <c r="BF55" s="68"/>
      <c r="BG55" s="68"/>
      <c r="BH55" s="92"/>
      <c r="BI55" s="149"/>
      <c r="BJ55" s="69"/>
      <c r="BK55" s="69"/>
      <c r="BL55" s="69"/>
      <c r="BM55" s="69"/>
      <c r="BN55" s="69"/>
      <c r="BO55" s="69"/>
      <c r="BP55" s="68"/>
      <c r="BQ55" s="147" t="str">
        <f t="shared" si="62"/>
        <v/>
      </c>
      <c r="BR55" s="137"/>
      <c r="BS55" s="138"/>
      <c r="BT55" s="138"/>
      <c r="BU55" s="138"/>
      <c r="BV55" s="68" t="str">
        <f t="shared" si="232"/>
        <v/>
      </c>
      <c r="BW55" s="68" t="str">
        <f t="shared" si="232"/>
        <v/>
      </c>
      <c r="BX55" s="68" t="str">
        <f t="shared" si="232"/>
        <v/>
      </c>
      <c r="BY55" s="92"/>
      <c r="BZ55" s="149"/>
      <c r="CA55" s="69"/>
      <c r="CB55" s="69"/>
      <c r="CC55" s="69"/>
      <c r="CD55" s="69"/>
      <c r="CE55" s="69"/>
      <c r="CF55" s="69"/>
      <c r="CG55" s="68"/>
      <c r="CH55" s="147">
        <f t="shared" si="63"/>
        <v>3</v>
      </c>
      <c r="CI55" s="137">
        <v>2</v>
      </c>
      <c r="CJ55" s="138">
        <v>1</v>
      </c>
      <c r="CK55" s="138"/>
      <c r="CL55" s="138"/>
      <c r="CM55" s="68">
        <f t="shared" si="233"/>
        <v>36</v>
      </c>
      <c r="CN55" s="68">
        <f t="shared" si="233"/>
        <v>18</v>
      </c>
      <c r="CO55" s="68" t="str">
        <f t="shared" si="233"/>
        <v/>
      </c>
      <c r="CP55" s="92"/>
      <c r="CQ55" s="149"/>
      <c r="CR55" s="69"/>
      <c r="CS55" s="69"/>
      <c r="CT55" s="69"/>
      <c r="CU55" s="69"/>
      <c r="CV55" s="69"/>
      <c r="CW55" s="69"/>
      <c r="CX55" s="68"/>
      <c r="CY55" s="147" t="str">
        <f t="shared" si="64"/>
        <v/>
      </c>
      <c r="CZ55" s="137"/>
      <c r="DA55" s="138"/>
      <c r="DB55" s="138"/>
      <c r="DC55" s="138"/>
      <c r="DD55" s="68"/>
      <c r="DE55" s="68"/>
      <c r="DF55" s="68"/>
      <c r="DG55" s="92"/>
      <c r="DH55" s="149"/>
      <c r="DI55" s="69"/>
      <c r="DJ55" s="69"/>
      <c r="DK55" s="69"/>
      <c r="DL55" s="69"/>
      <c r="DM55" s="69"/>
      <c r="DN55" s="69"/>
      <c r="DO55" s="68"/>
      <c r="DP55" s="147" t="str">
        <f t="shared" si="65"/>
        <v/>
      </c>
      <c r="DQ55" s="137"/>
      <c r="DR55" s="138"/>
      <c r="DS55" s="138"/>
      <c r="DT55" s="138"/>
      <c r="DU55" s="68"/>
      <c r="DV55" s="68"/>
      <c r="DW55" s="68"/>
      <c r="DX55" s="92"/>
      <c r="DY55" s="149"/>
      <c r="DZ55" s="69"/>
      <c r="EA55" s="69"/>
      <c r="EB55" s="69"/>
      <c r="EC55" s="69"/>
      <c r="ED55" s="69"/>
      <c r="EE55" s="69"/>
      <c r="EF55" s="68"/>
      <c r="EG55" s="147" t="str">
        <f t="shared" si="66"/>
        <v/>
      </c>
      <c r="EH55" s="137"/>
      <c r="EI55" s="138"/>
      <c r="EJ55" s="138"/>
      <c r="EK55" s="138"/>
      <c r="EL55" s="68"/>
      <c r="EM55" s="68"/>
      <c r="EN55" s="68"/>
      <c r="EO55" s="92"/>
      <c r="EP55" s="149"/>
      <c r="EQ55" s="69"/>
      <c r="ER55" s="69"/>
      <c r="ES55" s="69"/>
      <c r="ET55" s="69"/>
      <c r="EU55" s="69"/>
      <c r="EV55" s="69"/>
      <c r="EW55" s="68"/>
      <c r="EX55" s="147" t="str">
        <f t="shared" si="67"/>
        <v/>
      </c>
      <c r="EY55" s="137"/>
      <c r="EZ55" s="138"/>
      <c r="FA55" s="138"/>
      <c r="FB55" s="138"/>
      <c r="FC55" s="68" t="str">
        <f>IF(EY55&lt;&gt;0,$EX$17*EY55,"")</f>
        <v/>
      </c>
      <c r="FD55" s="68" t="str">
        <f>IF(EZ55&lt;&gt;0,$EX$17*EZ55,"")</f>
        <v/>
      </c>
      <c r="FE55" s="68" t="str">
        <f>IF(FA55&lt;&gt;0,$EX$17*FA55,"")</f>
        <v/>
      </c>
      <c r="FF55" s="92"/>
      <c r="FG55" s="149" t="str">
        <f>IF(FB55&lt;&gt;0,$EX$17*FB55,"")</f>
        <v/>
      </c>
      <c r="FH55" s="69" t="str">
        <f>IF(($O55=$EX$15),"КП","")</f>
        <v/>
      </c>
      <c r="FI55" s="69" t="str">
        <f>IF(($P55=$EX$15),"КР","")</f>
        <v/>
      </c>
      <c r="FJ55" s="69" t="str">
        <f>IF(($Q55=$EX$15),"РГР",IF(($R55=$EX$15),"РГР",IF(($S55=$EX$15),"РГР",IF(($T55=$EX$15),"РГР",""))))</f>
        <v/>
      </c>
      <c r="FK55" s="69" t="str">
        <f>IF(($U55=$EX$15),"контр",IF(($V55=$EX$15),"контр",IF(($W55=$EX$15),"контр",IF(($X55=$EX$15),"контр",""))))</f>
        <v/>
      </c>
      <c r="FL55" s="69" t="str">
        <f>IF(($E55=$EX$15),"іспит",IF(($F55=$EX$15),"іспит",IF(($G55=$EX$15),"іспит",IF(($H55=$EX$15),"іспит",""))))</f>
        <v/>
      </c>
      <c r="FM55" s="69" t="str">
        <f>IF(($I55=$EX$15),"залік",IF(($K55=$EX$15),"залік",IF(($L55=$EX$15),"залік",IF(($M55=$EX$15),"залік",IF(($N55=$EX$15),"залік","")))))</f>
        <v/>
      </c>
      <c r="FN55" s="68" t="str">
        <f>IF(SUM(EY55:FA55)&lt;&gt;0,SUM(FC55:FF55),"")</f>
        <v/>
      </c>
      <c r="FO55" s="145" t="str">
        <f>IF(SUM(FP55:FR55)&lt;&gt;0,SUM(FP55:FR55),"")</f>
        <v/>
      </c>
      <c r="FP55" s="137"/>
      <c r="FQ55" s="138"/>
      <c r="FR55" s="138"/>
      <c r="FS55" s="138"/>
      <c r="FT55" s="68" t="str">
        <f>IF(FP55&lt;&gt;0,$FO$17*FP55,"")</f>
        <v/>
      </c>
      <c r="FU55" s="68" t="str">
        <f>IF(FQ55&lt;&gt;0,$FO$17*FQ55,"")</f>
        <v/>
      </c>
      <c r="FV55" s="68" t="str">
        <f>IF(FR55&lt;&gt;0,$FO$17*FR55,"")</f>
        <v/>
      </c>
      <c r="FW55" s="92"/>
      <c r="FX55" s="149" t="str">
        <f>IF(FS55&lt;&gt;0,$FO$17*FS55,"")</f>
        <v/>
      </c>
      <c r="FY55" s="69" t="str">
        <f>IF(($O55=$FO$15),"КП","")</f>
        <v/>
      </c>
      <c r="FZ55" s="69" t="str">
        <f>IF(($P55=$FO$15),"КР","")</f>
        <v/>
      </c>
      <c r="GA55" s="69" t="str">
        <f>IF(($Q55=$FO$15),"РГР",IF(($R55=$FO$15),"РГР",IF(($S55=$FO$15),"РГР",IF(($T55=$FO$15),"РГР",""))))</f>
        <v/>
      </c>
      <c r="GB55" s="69" t="str">
        <f>IF(($U55=$FO$15),"контр",IF(($V55=$FO$15),"контр",IF(($W55=$FO$15),"контр",IF(($X55=$FO$15),"контр",""))))</f>
        <v/>
      </c>
      <c r="GC55" s="69" t="str">
        <f>IF(($E55=$FO$15),"іспит",IF(($F55=$FO$15),"іспит",IF(($G55=$FO$15),"іспит",IF(($H55=$FO$15),"іспит",""))))</f>
        <v/>
      </c>
      <c r="GD55" s="69" t="str">
        <f>IF(($I55=$FO$15),"залік",IF(($K55=$FO$15),"залік",IF(($L55=$FO$15),"залік",IF(($M55=$FO$15),"залік",IF(($N55=$FO$15),"залік","")))))</f>
        <v/>
      </c>
      <c r="GE55" s="68" t="str">
        <f>IF(SUM(FP55:FR55)&lt;&gt;0,SUM(FT55:FW55),"")</f>
        <v/>
      </c>
      <c r="GF55" s="145" t="str">
        <f>IF(SUM(GG55:GI55)&lt;&gt;0,SUM(GG55:GI55),"")</f>
        <v/>
      </c>
      <c r="GG55" s="137"/>
      <c r="GH55" s="138"/>
      <c r="GI55" s="138"/>
      <c r="GJ55" s="138"/>
      <c r="GK55" s="68" t="str">
        <f>IF(GG55&lt;&gt;0,$GF$17*GG55,"")</f>
        <v/>
      </c>
      <c r="GL55" s="68" t="str">
        <f>IF(GH55&lt;&gt;0,$GF$17*GH55,"")</f>
        <v/>
      </c>
      <c r="GM55" s="68" t="str">
        <f>IF(GI55&lt;&gt;0,$GF$17*GI55,"")</f>
        <v/>
      </c>
      <c r="GN55" s="92"/>
      <c r="GO55" s="149" t="str">
        <f>IF(GJ55&lt;&gt;0,$GF$17*GJ55,"")</f>
        <v/>
      </c>
      <c r="GP55" s="69" t="str">
        <f>IF(($O55=$GF$15),"КП","")</f>
        <v/>
      </c>
      <c r="GQ55" s="69" t="str">
        <f>IF(($P55=$GF$15),"КР","")</f>
        <v/>
      </c>
      <c r="GR55" s="69" t="str">
        <f>IF(($Q55=$GF$15),"РГР",IF(($R55=$GF$15),"РГР",IF(($S55=$GF$15),"РГР",IF(($T55=$GF$15),"РГР",""))))</f>
        <v/>
      </c>
      <c r="GS55" s="69" t="str">
        <f>IF(($U55=$GF$15),"контр",IF(($V55=$GF$15),"контр",IF(($W55=$GF$15),"контр",IF(($X55=$GF$15),"контр",""))))</f>
        <v/>
      </c>
      <c r="GT55" s="69" t="str">
        <f>IF(($E55=$GF$15),"іспит",IF(($F55=$GF$15),"іспит",IF(($G55=$GF$15),"іспит",IF(($H55=$GF$15),"іспит",""))))</f>
        <v/>
      </c>
      <c r="GU55" s="69" t="str">
        <f>IF(($I55=$GF$15),"залік",IF(($K55=$GF$15),"залік",IF(($L55=$GF$15),"залік",IF(($M55=$GF$15),"залік",IF(($N55=$GF$15),"залік","")))))</f>
        <v/>
      </c>
      <c r="GV55" s="68" t="str">
        <f>IF(SUM(GG55:GI55)&lt;&gt;0,SUM(GK55:GN55),"")</f>
        <v/>
      </c>
      <c r="GW55" s="145" t="str">
        <f>IF(SUM(GX55:GZ55)&lt;&gt;0,SUM(GX55:GZ55),"")</f>
        <v/>
      </c>
      <c r="GX55" s="137"/>
      <c r="GY55" s="138"/>
      <c r="GZ55" s="138"/>
      <c r="HA55" s="138"/>
      <c r="HB55" s="68" t="str">
        <f>IF(GX55&lt;&gt;0,$GW$17*GX55,"")</f>
        <v/>
      </c>
      <c r="HC55" s="68" t="str">
        <f>IF(GY55&lt;&gt;0,$GW$17*GY55,"")</f>
        <v/>
      </c>
      <c r="HD55" s="68" t="str">
        <f>IF(GZ55&lt;&gt;0,$GW$17*GZ55,"")</f>
        <v/>
      </c>
      <c r="HE55" s="92"/>
      <c r="HF55" s="149" t="str">
        <f>IF(HA55&lt;&gt;0,$GW$17*HA55,"")</f>
        <v/>
      </c>
      <c r="HG55" s="69" t="str">
        <f>IF(($O55=$GW$15),"КП","")</f>
        <v/>
      </c>
      <c r="HH55" s="69" t="str">
        <f>IF(($P55=$GW$15),"КР","")</f>
        <v/>
      </c>
      <c r="HI55" s="69" t="str">
        <f>IF(($Q55=$GW$15),"РГР",IF(($R55=$GW$15),"РГР",IF(($S55=$GW$15),"РГР",IF(($T55=$GW$15),"РГР",""))))</f>
        <v/>
      </c>
      <c r="HJ55" s="69" t="str">
        <f>IF(($U55=$GW$15),"контр",IF(($V55=$GW$15),"контр",IF(($W55=$GW$15),"контр",IF(($X55=$GW$15),"контр",""))))</f>
        <v/>
      </c>
      <c r="HK55" s="69" t="str">
        <f>IF(($E55=$GW$15),"іспит",IF(($F55=$GW$15),"іспит",IF(($G55=$GW$15),"іспит",IF(($H55=$GW$15),"іспит",""))))</f>
        <v/>
      </c>
      <c r="HL55" s="69" t="str">
        <f>IF(($I55=$GW$15),"залік",IF(($K55=$GW$15),"залік",IF(($L55=$GW$15),"залік",IF(($M55=$GW$15),"залік",IF(($N55=$GW$15),"залік","")))))</f>
        <v/>
      </c>
      <c r="HM55" s="68" t="str">
        <f>IF(SUM(GX55:GZ55)&lt;&gt;0,SUM(HB55:HE55),"")</f>
        <v/>
      </c>
      <c r="HN55" s="145" t="str">
        <f>IF(SUM(HO55:HQ55)&lt;&gt;0,SUM(HO55:HQ55),"")</f>
        <v/>
      </c>
      <c r="HO55" s="137"/>
      <c r="HP55" s="138"/>
      <c r="HQ55" s="138"/>
      <c r="HR55" s="138"/>
      <c r="HS55" s="68" t="str">
        <f>IF(HO55&lt;&gt;0,$HN$17*HO55,"")</f>
        <v/>
      </c>
      <c r="HT55" s="68" t="str">
        <f>IF(HP55&lt;&gt;0,$HN$17*HP55,"")</f>
        <v/>
      </c>
      <c r="HU55" s="68" t="str">
        <f>IF(HQ55&lt;&gt;0,$HN$17*HQ55,"")</f>
        <v/>
      </c>
      <c r="HV55" s="92"/>
      <c r="HW55" s="149" t="str">
        <f>IF(HR55&lt;&gt;0,$GW$17*HR55,"")</f>
        <v/>
      </c>
      <c r="HX55" s="69" t="str">
        <f>IF(($O55=$HN$15),"КП","")</f>
        <v/>
      </c>
      <c r="HY55" s="69" t="str">
        <f>IF(($P55=$HN$15),"КР","")</f>
        <v/>
      </c>
      <c r="HZ55" s="69" t="str">
        <f>IF(($Q55=$HN$15),"РГР",IF(($R55=$HN$15),"РГР",IF(($S55=$HN$15),"РГР",IF(($T55=$HN$15),"РГР",""))))</f>
        <v/>
      </c>
      <c r="IA55" s="69" t="str">
        <f>IF(($U55=$HN$15),"контр",IF(($V55=$HN$15),"контр",IF(($W55=$HN$15),"контр",IF(($X55=$HN$15),"контр",""))))</f>
        <v/>
      </c>
      <c r="IB55" s="69" t="str">
        <f>IF(($E55=$HN$15),"іспит",IF(($F55=$HN$15),"іспит",IF(($G55=$HN$15),"іспит",IF(($H55=$HN$15),"іспит",""))))</f>
        <v/>
      </c>
      <c r="IC55" s="69" t="str">
        <f>IF(($I55=$HN$15),"залік",IF(($K55=$HN$15),"залік",IF(($L55=$HN$15),"залік",IF(($M55=$HN$15),"залік",IF(($N55=$HN$15),"залік","")))))</f>
        <v/>
      </c>
      <c r="ID55" s="68" t="str">
        <f>IF(SUM(HO55:HQ55)&lt;&gt;0,SUM(HS55:HV55),"")</f>
        <v/>
      </c>
      <c r="IE55" s="215"/>
    </row>
    <row r="56" spans="1:239" s="1" customFormat="1" ht="25.5" customHeight="1" thickBot="1" x14ac:dyDescent="0.4">
      <c r="A56" s="231"/>
      <c r="B56" s="130"/>
      <c r="C56" s="199" t="s">
        <v>84</v>
      </c>
      <c r="D56" s="135"/>
      <c r="E56" s="18"/>
      <c r="F56" s="18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458">
        <f>SUM(Y51:Y55)</f>
        <v>20</v>
      </c>
      <c r="Z56" s="118"/>
      <c r="AA56" s="200"/>
      <c r="AB56" s="17"/>
      <c r="AC56" s="70"/>
      <c r="AD56" s="62"/>
      <c r="AE56" s="62"/>
      <c r="AF56" s="62"/>
      <c r="AG56" s="62" t="s">
        <v>11</v>
      </c>
      <c r="AH56" s="62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 t="str">
        <f t="shared" si="69"/>
        <v/>
      </c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 t="str">
        <f t="shared" si="62"/>
        <v/>
      </c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 t="str">
        <f t="shared" si="63"/>
        <v/>
      </c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 t="str">
        <f t="shared" si="64"/>
        <v/>
      </c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 t="str">
        <f t="shared" si="65"/>
        <v/>
      </c>
      <c r="DQ56" s="198"/>
      <c r="DR56" s="198"/>
      <c r="DS56" s="198"/>
      <c r="DT56" s="198"/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  <c r="EE56" s="198"/>
      <c r="EF56" s="198"/>
      <c r="EG56" s="198" t="str">
        <f t="shared" si="66"/>
        <v/>
      </c>
      <c r="EH56" s="198"/>
      <c r="EI56" s="198"/>
      <c r="EJ56" s="198"/>
      <c r="EK56" s="198"/>
      <c r="EL56" s="198"/>
      <c r="EM56" s="198"/>
      <c r="EN56" s="198"/>
      <c r="EO56" s="198"/>
      <c r="EP56" s="198"/>
      <c r="EQ56" s="198"/>
      <c r="ER56" s="198"/>
      <c r="ES56" s="198"/>
      <c r="ET56" s="198"/>
      <c r="EU56" s="198"/>
      <c r="EV56" s="198"/>
      <c r="EW56" s="198"/>
      <c r="EX56" s="198" t="str">
        <f t="shared" si="67"/>
        <v/>
      </c>
      <c r="EY56" s="198"/>
      <c r="EZ56" s="198"/>
      <c r="FA56" s="198"/>
      <c r="FB56" s="198"/>
      <c r="FC56" s="198"/>
      <c r="FD56" s="198"/>
      <c r="FE56" s="198"/>
      <c r="FF56" s="198"/>
      <c r="FG56" s="198"/>
      <c r="FH56" s="198"/>
      <c r="FI56" s="198"/>
      <c r="FJ56" s="198"/>
      <c r="FK56" s="198"/>
      <c r="FL56" s="198"/>
      <c r="FM56" s="198"/>
      <c r="FN56" s="198"/>
      <c r="FO56" s="198"/>
      <c r="FP56" s="198"/>
      <c r="FQ56" s="198"/>
      <c r="FR56" s="198"/>
      <c r="FS56" s="198"/>
      <c r="FT56" s="198"/>
      <c r="FU56" s="198"/>
      <c r="FV56" s="198"/>
      <c r="FW56" s="198"/>
      <c r="FX56" s="198"/>
      <c r="FY56" s="198"/>
      <c r="FZ56" s="198"/>
      <c r="GA56" s="198"/>
      <c r="GB56" s="198"/>
      <c r="GC56" s="198"/>
      <c r="GD56" s="198"/>
      <c r="GE56" s="198"/>
      <c r="GF56" s="198"/>
      <c r="GG56" s="198"/>
      <c r="GH56" s="198"/>
      <c r="GI56" s="198"/>
      <c r="GJ56" s="198"/>
      <c r="GK56" s="198"/>
      <c r="GL56" s="198"/>
      <c r="GM56" s="198"/>
      <c r="GN56" s="198"/>
      <c r="GO56" s="198"/>
      <c r="GP56" s="198"/>
      <c r="GQ56" s="198"/>
      <c r="GR56" s="198"/>
      <c r="GS56" s="198"/>
      <c r="GT56" s="198"/>
      <c r="GU56" s="198"/>
      <c r="GV56" s="198"/>
      <c r="GW56" s="198"/>
      <c r="GX56" s="198"/>
      <c r="GY56" s="198"/>
      <c r="GZ56" s="198"/>
      <c r="HA56" s="198"/>
      <c r="HB56" s="198"/>
      <c r="HC56" s="198"/>
      <c r="HD56" s="198"/>
      <c r="HE56" s="198"/>
      <c r="HF56" s="198"/>
      <c r="HG56" s="198"/>
      <c r="HH56" s="198"/>
      <c r="HI56" s="198"/>
      <c r="HJ56" s="198"/>
      <c r="HK56" s="198"/>
      <c r="HL56" s="198"/>
      <c r="HM56" s="198"/>
      <c r="HN56" s="198"/>
      <c r="HO56" s="73"/>
      <c r="HP56" s="73"/>
      <c r="HQ56" s="18"/>
      <c r="HR56" s="18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216"/>
    </row>
    <row r="57" spans="1:239" s="1" customFormat="1" ht="31.5" customHeight="1" x14ac:dyDescent="0.35">
      <c r="A57" s="231"/>
      <c r="B57" s="130"/>
      <c r="C57" s="63" t="s">
        <v>230</v>
      </c>
      <c r="D57" s="135"/>
      <c r="E57" s="18"/>
      <c r="F57" s="18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459"/>
      <c r="Z57" s="114"/>
      <c r="AA57" s="250"/>
      <c r="AB57" s="17"/>
      <c r="AC57" s="70"/>
      <c r="AD57" s="62"/>
      <c r="AE57" s="62"/>
      <c r="AF57" s="62"/>
      <c r="AG57" s="62"/>
      <c r="AH57" s="62">
        <f>AF57-SUM(AQ57,BH57,BY57,CP57,DG57,DX57,EO57,FF57,FW57,GN57,HE57,HV57)</f>
        <v>0</v>
      </c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 t="str">
        <f t="shared" si="69"/>
        <v/>
      </c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 t="str">
        <f t="shared" si="62"/>
        <v/>
      </c>
      <c r="BR57" s="198"/>
      <c r="BS57" s="198"/>
      <c r="BT57" s="198"/>
      <c r="BU57" s="198"/>
      <c r="BV57" s="198"/>
      <c r="BW57" s="198"/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 t="str">
        <f t="shared" si="63"/>
        <v/>
      </c>
      <c r="CI57" s="198"/>
      <c r="CJ57" s="198"/>
      <c r="CK57" s="198"/>
      <c r="CL57" s="198"/>
      <c r="CM57" s="198"/>
      <c r="CN57" s="198"/>
      <c r="CO57" s="198"/>
      <c r="CP57" s="198"/>
      <c r="CQ57" s="198"/>
      <c r="CR57" s="198"/>
      <c r="CS57" s="198"/>
      <c r="CT57" s="198"/>
      <c r="CU57" s="198"/>
      <c r="CV57" s="198"/>
      <c r="CW57" s="198"/>
      <c r="CX57" s="198"/>
      <c r="CY57" s="198" t="str">
        <f t="shared" si="64"/>
        <v/>
      </c>
      <c r="CZ57" s="198"/>
      <c r="DA57" s="198"/>
      <c r="DB57" s="198"/>
      <c r="DC57" s="198"/>
      <c r="DD57" s="198"/>
      <c r="DE57" s="198"/>
      <c r="DF57" s="198"/>
      <c r="DG57" s="198"/>
      <c r="DH57" s="198"/>
      <c r="DI57" s="198"/>
      <c r="DJ57" s="198"/>
      <c r="DK57" s="198"/>
      <c r="DL57" s="198"/>
      <c r="DM57" s="198"/>
      <c r="DN57" s="198"/>
      <c r="DO57" s="198"/>
      <c r="DP57" s="198" t="str">
        <f t="shared" si="65"/>
        <v/>
      </c>
      <c r="DQ57" s="198"/>
      <c r="DR57" s="198"/>
      <c r="DS57" s="198"/>
      <c r="DT57" s="198"/>
      <c r="DU57" s="198"/>
      <c r="DV57" s="198"/>
      <c r="DW57" s="198"/>
      <c r="DX57" s="198"/>
      <c r="DY57" s="198"/>
      <c r="DZ57" s="198"/>
      <c r="EA57" s="198"/>
      <c r="EB57" s="198"/>
      <c r="EC57" s="198"/>
      <c r="ED57" s="198"/>
      <c r="EE57" s="198"/>
      <c r="EF57" s="198"/>
      <c r="EG57" s="198" t="str">
        <f t="shared" si="66"/>
        <v/>
      </c>
      <c r="EH57" s="198"/>
      <c r="EI57" s="198"/>
      <c r="EJ57" s="198"/>
      <c r="EK57" s="198"/>
      <c r="EL57" s="198"/>
      <c r="EM57" s="198"/>
      <c r="EN57" s="198"/>
      <c r="EO57" s="198"/>
      <c r="EP57" s="198"/>
      <c r="EQ57" s="198"/>
      <c r="ER57" s="198"/>
      <c r="ES57" s="198"/>
      <c r="ET57" s="198"/>
      <c r="EU57" s="198"/>
      <c r="EV57" s="198"/>
      <c r="EW57" s="198"/>
      <c r="EX57" s="198" t="str">
        <f t="shared" si="67"/>
        <v/>
      </c>
      <c r="EY57" s="198"/>
      <c r="EZ57" s="198"/>
      <c r="FA57" s="198"/>
      <c r="FB57" s="198"/>
      <c r="FC57" s="198"/>
      <c r="FD57" s="198"/>
      <c r="FE57" s="198"/>
      <c r="FF57" s="198"/>
      <c r="FG57" s="198"/>
      <c r="FH57" s="198"/>
      <c r="FI57" s="198"/>
      <c r="FJ57" s="198"/>
      <c r="FK57" s="198"/>
      <c r="FL57" s="198"/>
      <c r="FM57" s="198"/>
      <c r="FN57" s="198"/>
      <c r="FO57" s="198"/>
      <c r="FP57" s="198"/>
      <c r="FQ57" s="198"/>
      <c r="FR57" s="198"/>
      <c r="FS57" s="198"/>
      <c r="FT57" s="198"/>
      <c r="FU57" s="198"/>
      <c r="FV57" s="198"/>
      <c r="FW57" s="198"/>
      <c r="FX57" s="198"/>
      <c r="FY57" s="198"/>
      <c r="FZ57" s="198"/>
      <c r="GA57" s="198"/>
      <c r="GB57" s="198"/>
      <c r="GC57" s="198"/>
      <c r="GD57" s="198"/>
      <c r="GE57" s="198"/>
      <c r="GF57" s="198"/>
      <c r="GG57" s="198"/>
      <c r="GH57" s="198"/>
      <c r="GI57" s="198"/>
      <c r="GJ57" s="198"/>
      <c r="GK57" s="198"/>
      <c r="GL57" s="198"/>
      <c r="GM57" s="198"/>
      <c r="GN57" s="198"/>
      <c r="GO57" s="198"/>
      <c r="GP57" s="198"/>
      <c r="GQ57" s="198"/>
      <c r="GR57" s="198"/>
      <c r="GS57" s="198"/>
      <c r="GT57" s="198"/>
      <c r="GU57" s="198"/>
      <c r="GV57" s="198"/>
      <c r="GW57" s="198"/>
      <c r="GX57" s="198"/>
      <c r="GY57" s="198"/>
      <c r="GZ57" s="198"/>
      <c r="HA57" s="198"/>
      <c r="HB57" s="198"/>
      <c r="HC57" s="198"/>
      <c r="HD57" s="198"/>
      <c r="HE57" s="198"/>
      <c r="HF57" s="198"/>
      <c r="HG57" s="198"/>
      <c r="HH57" s="198"/>
      <c r="HI57" s="198"/>
      <c r="HJ57" s="198"/>
      <c r="HK57" s="198"/>
      <c r="HL57" s="198"/>
      <c r="HM57" s="198"/>
      <c r="HN57" s="198"/>
      <c r="HO57" s="73"/>
      <c r="HP57" s="73"/>
      <c r="HQ57" s="18"/>
      <c r="HR57" s="18"/>
      <c r="HS57" s="73" t="str">
        <f t="shared" ref="HS57:HU58" si="234">IF(HO57&lt;&gt;0,$HN$17*HO57,"")</f>
        <v/>
      </c>
      <c r="HT57" s="73" t="str">
        <f t="shared" si="234"/>
        <v/>
      </c>
      <c r="HU57" s="73" t="str">
        <f t="shared" si="234"/>
        <v/>
      </c>
      <c r="HV57" s="73"/>
      <c r="HW57" s="73" t="str">
        <f>IF(HR57&lt;&gt;0,$GW$17*HR57,"")</f>
        <v/>
      </c>
      <c r="HX57" s="73" t="str">
        <f>IF(($O57=$HN$15),"КП","")</f>
        <v/>
      </c>
      <c r="HY57" s="73" t="str">
        <f>IF(($P57=$HN$15),"КР","")</f>
        <v/>
      </c>
      <c r="HZ57" s="73" t="str">
        <f>IF(($Q57=$HN$15),"РГР",IF(($R57=$HN$15),"РГР",IF(($S57=$HN$15),"РГР",IF(($T57=$HN$15),"РГР",""))))</f>
        <v/>
      </c>
      <c r="IA57" s="73" t="str">
        <f>IF(($U57=$HN$15),"контр",IF(($V57=$HN$15),"контр",IF(($W57=$HN$15),"контр",IF(($X57=$HN$15),"контр",""))))</f>
        <v/>
      </c>
      <c r="IB57" s="73" t="str">
        <f>IF(($E57=$HN$15),"іспит",IF(($F57=$HN$15),"іспит",IF(($G57=$HN$15),"іспит",IF(($H57=$HN$15),"іспит",""))))</f>
        <v/>
      </c>
      <c r="IC57" s="73" t="str">
        <f>IF(($I57=$HN$15),"залік",IF(($K57=$HN$15),"залік",IF(($L57=$HN$15),"залік",IF(($M57=$HN$15),"залік",IF(($N57=$HN$15),"залік","")))))</f>
        <v/>
      </c>
      <c r="ID57" s="73" t="str">
        <f>IF(SUM(HO57:HQ57)&lt;&gt;0,SUM(HS57:HV57),"")</f>
        <v/>
      </c>
      <c r="IE57" s="216"/>
    </row>
    <row r="58" spans="1:239" s="1" customFormat="1" ht="18" customHeight="1" x14ac:dyDescent="0.35">
      <c r="A58" s="232" t="s">
        <v>193</v>
      </c>
      <c r="B58" s="131"/>
      <c r="C58" s="132" t="s">
        <v>268</v>
      </c>
      <c r="D58" s="258" t="s">
        <v>135</v>
      </c>
      <c r="E58" s="19"/>
      <c r="F58" s="19"/>
      <c r="G58" s="19"/>
      <c r="H58" s="259"/>
      <c r="I58" s="19"/>
      <c r="J58" s="19"/>
      <c r="K58" s="19"/>
      <c r="L58" s="19">
        <v>5</v>
      </c>
      <c r="M58" s="19"/>
      <c r="N58" s="19"/>
      <c r="O58" s="13"/>
      <c r="P58" s="13"/>
      <c r="Q58" s="11"/>
      <c r="R58" s="11"/>
      <c r="S58" s="11"/>
      <c r="T58" s="12"/>
      <c r="U58" s="11"/>
      <c r="V58" s="11"/>
      <c r="W58" s="11"/>
      <c r="X58" s="11"/>
      <c r="Y58" s="467">
        <v>4</v>
      </c>
      <c r="Z58" s="115"/>
      <c r="AA58" s="60">
        <f>Y58*30</f>
        <v>120</v>
      </c>
      <c r="AB58" s="19">
        <f t="shared" ref="AB58:AB67" si="235">SUM(AC58:AE58)</f>
        <v>48</v>
      </c>
      <c r="AC58" s="78">
        <f t="shared" ref="AC58:AE67" si="236">$AI$17*AJ58+BA58*$AZ$17+BR58*$BQ$17+CI58*$CH$17+CZ58*$CY$17+DQ58*$DP$17+EH58*$EG$17+EY58*$EX$17+FP58*$FO$17+GX58*$GW$17+GG58*$GF$17+HO58*$HN$17</f>
        <v>32</v>
      </c>
      <c r="AD58" s="78">
        <f t="shared" si="236"/>
        <v>16</v>
      </c>
      <c r="AE58" s="78">
        <f t="shared" si="236"/>
        <v>0</v>
      </c>
      <c r="AF58" s="79">
        <f t="shared" ref="AF58:AF67" si="237">AA58-AB58</f>
        <v>72</v>
      </c>
      <c r="AG58" s="469">
        <f t="shared" ref="AG58:AG67" si="238">(AF58/AA58)</f>
        <v>0.6</v>
      </c>
      <c r="AH58" s="77">
        <f>AF58-SUM(AQ58,BH58,BY58,CP58,DG58,DX58,EO58,FF58,FW58,GN58,HE58,HV58)</f>
        <v>72</v>
      </c>
      <c r="AI58" s="145"/>
      <c r="AJ58" s="137"/>
      <c r="AK58" s="138"/>
      <c r="AL58" s="138"/>
      <c r="AM58" s="138"/>
      <c r="AN58" s="68"/>
      <c r="AO58" s="68"/>
      <c r="AP58" s="68"/>
      <c r="AQ58" s="92"/>
      <c r="AR58" s="149"/>
      <c r="AS58" s="69"/>
      <c r="AT58" s="69"/>
      <c r="AU58" s="69"/>
      <c r="AV58" s="69"/>
      <c r="AW58" s="69"/>
      <c r="AX58" s="69"/>
      <c r="AY58" s="68"/>
      <c r="AZ58" s="147" t="str">
        <f t="shared" si="69"/>
        <v/>
      </c>
      <c r="BA58" s="137"/>
      <c r="BB58" s="138"/>
      <c r="BC58" s="138"/>
      <c r="BD58" s="138"/>
      <c r="BE58" s="68"/>
      <c r="BF58" s="68"/>
      <c r="BG58" s="68"/>
      <c r="BH58" s="92"/>
      <c r="BI58" s="149"/>
      <c r="BJ58" s="69"/>
      <c r="BK58" s="69"/>
      <c r="BL58" s="69"/>
      <c r="BM58" s="69"/>
      <c r="BN58" s="69"/>
      <c r="BO58" s="69"/>
      <c r="BP58" s="68"/>
      <c r="BQ58" s="147" t="str">
        <f t="shared" si="62"/>
        <v/>
      </c>
      <c r="BR58" s="137"/>
      <c r="BS58" s="138"/>
      <c r="BT58" s="138"/>
      <c r="BU58" s="138"/>
      <c r="BV58" s="68" t="str">
        <f t="shared" ref="BV58:BX67" si="239">IF(BR58&lt;&gt;0,$BQ$17*BR58,"")</f>
        <v/>
      </c>
      <c r="BW58" s="68" t="str">
        <f t="shared" si="239"/>
        <v/>
      </c>
      <c r="BX58" s="68" t="str">
        <f t="shared" si="239"/>
        <v/>
      </c>
      <c r="BY58" s="92"/>
      <c r="BZ58" s="149"/>
      <c r="CA58" s="69"/>
      <c r="CB58" s="69"/>
      <c r="CC58" s="69"/>
      <c r="CD58" s="69"/>
      <c r="CE58" s="69"/>
      <c r="CF58" s="69"/>
      <c r="CG58" s="68"/>
      <c r="CH58" s="147" t="str">
        <f t="shared" si="63"/>
        <v/>
      </c>
      <c r="CI58" s="137"/>
      <c r="CJ58" s="138"/>
      <c r="CK58" s="138"/>
      <c r="CL58" s="138"/>
      <c r="CM58" s="68"/>
      <c r="CN58" s="68"/>
      <c r="CO58" s="68"/>
      <c r="CP58" s="92"/>
      <c r="CQ58" s="149"/>
      <c r="CR58" s="69"/>
      <c r="CS58" s="69"/>
      <c r="CT58" s="69"/>
      <c r="CU58" s="69"/>
      <c r="CV58" s="69"/>
      <c r="CW58" s="69"/>
      <c r="CX58" s="68"/>
      <c r="CY58" s="147">
        <f t="shared" si="64"/>
        <v>3</v>
      </c>
      <c r="CZ58" s="137">
        <v>2</v>
      </c>
      <c r="DA58" s="138">
        <v>1</v>
      </c>
      <c r="DB58" s="138"/>
      <c r="DC58" s="138"/>
      <c r="DD58" s="68">
        <f t="shared" ref="DD58:DF67" si="240">IF(CZ58&lt;&gt;0,$AI$17*CZ58,"")</f>
        <v>32</v>
      </c>
      <c r="DE58" s="68">
        <f t="shared" si="240"/>
        <v>16</v>
      </c>
      <c r="DF58" s="68" t="str">
        <f t="shared" si="240"/>
        <v/>
      </c>
      <c r="DG58" s="92"/>
      <c r="DH58" s="149"/>
      <c r="DI58" s="69"/>
      <c r="DJ58" s="69"/>
      <c r="DK58" s="69"/>
      <c r="DL58" s="69"/>
      <c r="DM58" s="69"/>
      <c r="DN58" s="69"/>
      <c r="DO58" s="68"/>
      <c r="DP58" s="147" t="str">
        <f t="shared" si="65"/>
        <v/>
      </c>
      <c r="DQ58" s="137"/>
      <c r="DR58" s="138"/>
      <c r="DS58" s="138"/>
      <c r="DT58" s="138"/>
      <c r="DU58" s="68" t="str">
        <f t="shared" ref="DU58:DW67" si="241">IF(DQ58&lt;&gt;0,$AZ$17*DQ58,"")</f>
        <v/>
      </c>
      <c r="DV58" s="68" t="str">
        <f t="shared" si="241"/>
        <v/>
      </c>
      <c r="DW58" s="68" t="str">
        <f t="shared" si="241"/>
        <v/>
      </c>
      <c r="DX58" s="92"/>
      <c r="DY58" s="149"/>
      <c r="DZ58" s="69"/>
      <c r="EA58" s="69"/>
      <c r="EB58" s="69"/>
      <c r="EC58" s="69"/>
      <c r="ED58" s="69"/>
      <c r="EE58" s="69"/>
      <c r="EF58" s="68"/>
      <c r="EG58" s="147" t="str">
        <f t="shared" si="66"/>
        <v/>
      </c>
      <c r="EH58" s="137"/>
      <c r="EI58" s="138"/>
      <c r="EJ58" s="138"/>
      <c r="EK58" s="138"/>
      <c r="EL58" s="68" t="str">
        <f t="shared" ref="EL58:EN67" si="242">IF(EH58&lt;&gt;0,$AI$17*EH58,"")</f>
        <v/>
      </c>
      <c r="EM58" s="68" t="str">
        <f t="shared" si="242"/>
        <v/>
      </c>
      <c r="EN58" s="68" t="str">
        <f t="shared" si="242"/>
        <v/>
      </c>
      <c r="EO58" s="92"/>
      <c r="EP58" s="149"/>
      <c r="EQ58" s="69"/>
      <c r="ER58" s="69"/>
      <c r="ES58" s="69"/>
      <c r="ET58" s="69"/>
      <c r="EU58" s="69"/>
      <c r="EV58" s="69"/>
      <c r="EW58" s="68"/>
      <c r="EX58" s="147" t="str">
        <f t="shared" si="67"/>
        <v/>
      </c>
      <c r="EY58" s="137"/>
      <c r="EZ58" s="138"/>
      <c r="FA58" s="138"/>
      <c r="FB58" s="138"/>
      <c r="FC58" s="68" t="str">
        <f t="shared" ref="FC58:FE64" si="243">IF(EY58&lt;&gt;0,$AI$17*EY58,"")</f>
        <v/>
      </c>
      <c r="FD58" s="68" t="str">
        <f t="shared" si="243"/>
        <v/>
      </c>
      <c r="FE58" s="68" t="str">
        <f t="shared" si="243"/>
        <v/>
      </c>
      <c r="FF58" s="92"/>
      <c r="FG58" s="149" t="str">
        <f>IF(FB58&lt;&gt;0,$EX$17*FB58,"")</f>
        <v/>
      </c>
      <c r="FH58" s="69" t="str">
        <f>IF(($O58=$EX$15),"КП","")</f>
        <v/>
      </c>
      <c r="FI58" s="69" t="str">
        <f>IF(($P58=$EX$15),"КР","")</f>
        <v/>
      </c>
      <c r="FJ58" s="69" t="str">
        <f>IF(($Q58=$EX$15),"РГР",IF(($R58=$EX$15),"РГР",IF(($S58=$EX$15),"РГР",IF(($T58=$EX$15),"РГР",""))))</f>
        <v/>
      </c>
      <c r="FK58" s="69" t="str">
        <f>IF(($U58=$EX$15),"контр",IF(($V58=$EX$15),"контр",IF(($W58=$EX$15),"контр",IF(($X58=$EX$15),"контр",""))))</f>
        <v/>
      </c>
      <c r="FL58" s="69" t="str">
        <f>IF(($E58=$EX$15),"іспит",IF(($F58=$EX$15),"іспит",IF(($G58=$EX$15),"іспит",IF(($H58=$EX$15),"іспит",""))))</f>
        <v/>
      </c>
      <c r="FM58" s="69" t="str">
        <f>IF(($I58=$EX$15),"залік",IF(($K58=$EX$15),"залік",IF(($L58=$EX$15),"залік",IF(($M58=$EX$15),"залік",IF(($N58=$EX$15),"залік","")))))</f>
        <v/>
      </c>
      <c r="FN58" s="68" t="str">
        <f>IF(SUM(EY58:FA58)&lt;&gt;0,SUM(FC58:FF58),"")</f>
        <v/>
      </c>
      <c r="FO58" s="145" t="str">
        <f>IF(SUM(FP58:FR58)&lt;&gt;0,SUM(FP58:FR58),"")</f>
        <v/>
      </c>
      <c r="FP58" s="137"/>
      <c r="FQ58" s="138"/>
      <c r="FR58" s="138"/>
      <c r="FS58" s="138"/>
      <c r="FT58" s="68" t="str">
        <f>IF(FP58&lt;&gt;0,$FO$17*FP58,"")</f>
        <v/>
      </c>
      <c r="FU58" s="68" t="str">
        <f>IF(FQ58&lt;&gt;0,$FO$17*FQ58,"")</f>
        <v/>
      </c>
      <c r="FV58" s="68" t="str">
        <f>IF(FR58&lt;&gt;0,$FO$17*FR58,"")</f>
        <v/>
      </c>
      <c r="FW58" s="92"/>
      <c r="FX58" s="149" t="str">
        <f>IF(FS58&lt;&gt;0,$FO$17*FS58,"")</f>
        <v/>
      </c>
      <c r="FY58" s="69" t="str">
        <f>IF(($O58=$FO$15),"КП","")</f>
        <v/>
      </c>
      <c r="FZ58" s="69" t="str">
        <f>IF(($P58=$FO$15),"КР","")</f>
        <v/>
      </c>
      <c r="GA58" s="69" t="str">
        <f>IF(($Q58=$FO$15),"РГР",IF(($R58=$FO$15),"РГР",IF(($S58=$FO$15),"РГР",IF(($T58=$FO$15),"РГР",""))))</f>
        <v/>
      </c>
      <c r="GB58" s="69" t="str">
        <f>IF(($U58=$FO$15),"контр",IF(($V58=$FO$15),"контр",IF(($W58=$FO$15),"контр",IF(($X58=$FO$15),"контр",""))))</f>
        <v/>
      </c>
      <c r="GC58" s="69" t="str">
        <f>IF(($E58=$FO$15),"іспит",IF(($F58=$FO$15),"іспит",IF(($G58=$FO$15),"іспит",IF(($H58=$FO$15),"іспит",""))))</f>
        <v/>
      </c>
      <c r="GD58" s="69" t="str">
        <f>IF(($I58=$FO$15),"залік",IF(($K58=$FO$15),"залік",IF(($L58=$FO$15),"залік",IF(($M58=$FO$15),"залік",IF(($N58=$FO$15),"залік","")))))</f>
        <v/>
      </c>
      <c r="GE58" s="68" t="str">
        <f>IF(SUM(FP58:FR58)&lt;&gt;0,SUM(FT58:FW58),"")</f>
        <v/>
      </c>
      <c r="GF58" s="145" t="str">
        <f>IF(SUM(GG58:GI58)&lt;&gt;0,SUM(GG58:GI58),"")</f>
        <v/>
      </c>
      <c r="GG58" s="137"/>
      <c r="GH58" s="138"/>
      <c r="GI58" s="138"/>
      <c r="GJ58" s="138"/>
      <c r="GK58" s="68" t="str">
        <f>IF(GG58&lt;&gt;0,$GF$17*GG58,"")</f>
        <v/>
      </c>
      <c r="GL58" s="68" t="str">
        <f>IF(GH58&lt;&gt;0,$GF$17*GH58,"")</f>
        <v/>
      </c>
      <c r="GM58" s="68" t="str">
        <f>IF(GI58&lt;&gt;0,$GF$17*GI58,"")</f>
        <v/>
      </c>
      <c r="GN58" s="92"/>
      <c r="GO58" s="149" t="str">
        <f>IF(GJ58&lt;&gt;0,$GF$17*GJ58,"")</f>
        <v/>
      </c>
      <c r="GP58" s="69" t="str">
        <f>IF(($O58=$GF$15),"КП","")</f>
        <v/>
      </c>
      <c r="GQ58" s="69" t="str">
        <f>IF(($P58=$GF$15),"КР","")</f>
        <v/>
      </c>
      <c r="GR58" s="69" t="str">
        <f>IF(($Q58=$GF$15),"РГР",IF(($R58=$GF$15),"РГР",IF(($S58=$GF$15),"РГР",IF(($T58=$GF$15),"РГР",""))))</f>
        <v/>
      </c>
      <c r="GS58" s="69" t="str">
        <f>IF(($U58=$GF$15),"контр",IF(($V58=$GF$15),"контр",IF(($W58=$GF$15),"контр",IF(($X58=$GF$15),"контр",""))))</f>
        <v/>
      </c>
      <c r="GT58" s="69" t="str">
        <f>IF(($E58=$GF$15),"іспит",IF(($F58=$GF$15),"іспит",IF(($G58=$GF$15),"іспит",IF(($H58=$GF$15),"іспит",""))))</f>
        <v/>
      </c>
      <c r="GU58" s="69" t="str">
        <f>IF(($I58=$GF$15),"залік",IF(($K58=$GF$15),"залік",IF(($L58=$GF$15),"залік",IF(($M58=$GF$15),"залік",IF(($N58=$GF$15),"залік","")))))</f>
        <v/>
      </c>
      <c r="GV58" s="68" t="str">
        <f>IF(SUM(GG58:GI58)&lt;&gt;0,SUM(GK58:GN58),"")</f>
        <v/>
      </c>
      <c r="GW58" s="145" t="str">
        <f>IF(SUM(GX58:GZ58)&lt;&gt;0,SUM(GX58:GZ58),"")</f>
        <v/>
      </c>
      <c r="GX58" s="137"/>
      <c r="GY58" s="138"/>
      <c r="GZ58" s="138"/>
      <c r="HA58" s="138"/>
      <c r="HB58" s="68" t="str">
        <f>IF(GX58&lt;&gt;0,$GW$17*GX58,"")</f>
        <v/>
      </c>
      <c r="HC58" s="68" t="str">
        <f>IF(GY58&lt;&gt;0,$GW$17*GY58,"")</f>
        <v/>
      </c>
      <c r="HD58" s="68" t="str">
        <f>IF(GZ58&lt;&gt;0,$GW$17*GZ58,"")</f>
        <v/>
      </c>
      <c r="HE58" s="92"/>
      <c r="HF58" s="149" t="str">
        <f>IF(HA58&lt;&gt;0,$GW$17*HA58,"")</f>
        <v/>
      </c>
      <c r="HG58" s="69" t="str">
        <f>IF(($O58=$GW$15),"КП","")</f>
        <v/>
      </c>
      <c r="HH58" s="69" t="str">
        <f>IF(($P58=$GW$15),"КР","")</f>
        <v/>
      </c>
      <c r="HI58" s="69" t="str">
        <f>IF(($Q58=$GW$15),"РГР",IF(($R58=$GW$15),"РГР",IF(($S58=$GW$15),"РГР",IF(($T58=$GW$15),"РГР",""))))</f>
        <v/>
      </c>
      <c r="HJ58" s="69" t="str">
        <f>IF(($U58=$GW$15),"контр",IF(($V58=$GW$15),"контр",IF(($W58=$GW$15),"контр",IF(($X58=$GW$15),"контр",""))))</f>
        <v/>
      </c>
      <c r="HK58" s="69" t="str">
        <f>IF(($E58=$GW$15),"іспит",IF(($F58=$GW$15),"іспит",IF(($G58=$GW$15),"іспит",IF(($H58=$GW$15),"іспит",""))))</f>
        <v/>
      </c>
      <c r="HL58" s="69" t="str">
        <f>IF(($I58=$GW$15),"залік",IF(($K58=$GW$15),"залік",IF(($L58=$GW$15),"залік",IF(($M58=$GW$15),"залік",IF(($N58=$GW$15),"залік","")))))</f>
        <v/>
      </c>
      <c r="HM58" s="68" t="str">
        <f>IF(SUM(GX58:GZ58)&lt;&gt;0,SUM(HB58:HE58),"")</f>
        <v/>
      </c>
      <c r="HN58" s="145" t="str">
        <f>IF(SUM(HO58:HQ58)&lt;&gt;0,SUM(HO58:HQ58),"")</f>
        <v/>
      </c>
      <c r="HO58" s="137"/>
      <c r="HP58" s="138"/>
      <c r="HQ58" s="138"/>
      <c r="HR58" s="138"/>
      <c r="HS58" s="68" t="str">
        <f t="shared" si="234"/>
        <v/>
      </c>
      <c r="HT58" s="68" t="str">
        <f t="shared" si="234"/>
        <v/>
      </c>
      <c r="HU58" s="68" t="str">
        <f t="shared" si="234"/>
        <v/>
      </c>
      <c r="HV58" s="92"/>
      <c r="HW58" s="149" t="str">
        <f>IF(HR58&lt;&gt;0,$GW$17*HR58,"")</f>
        <v/>
      </c>
      <c r="HX58" s="69" t="str">
        <f>IF(($O58=$HN$15),"КП","")</f>
        <v/>
      </c>
      <c r="HY58" s="69" t="str">
        <f>IF(($P58=$HN$15),"КР","")</f>
        <v/>
      </c>
      <c r="HZ58" s="69" t="str">
        <f>IF(($Q58=$HN$15),"РГР",IF(($R58=$HN$15),"РГР",IF(($S58=$HN$15),"РГР",IF(($T58=$HN$15),"РГР",""))))</f>
        <v/>
      </c>
      <c r="IA58" s="69" t="str">
        <f>IF(($U58=$HN$15),"контр",IF(($V58=$HN$15),"контр",IF(($W58=$HN$15),"контр",IF(($X58=$HN$15),"контр",""))))</f>
        <v/>
      </c>
      <c r="IB58" s="69" t="str">
        <f>IF(($E58=$HN$15),"іспит",IF(($F58=$HN$15),"іспит",IF(($G58=$HN$15),"іспит",IF(($H58=$HN$15),"іспит",""))))</f>
        <v/>
      </c>
      <c r="IC58" s="69" t="str">
        <f>IF(($I58=$HN$15),"залік",IF(($K58=$HN$15),"залік",IF(($L58=$HN$15),"залік",IF(($M58=$HN$15),"залік",IF(($N58=$HN$15),"залік","")))))</f>
        <v/>
      </c>
      <c r="ID58" s="68" t="str">
        <f>IF(SUM(HO58:HQ58)&lt;&gt;0,SUM(HS58:HV58),"")</f>
        <v/>
      </c>
      <c r="IE58" s="215"/>
    </row>
    <row r="59" spans="1:239" s="1" customFormat="1" ht="18" customHeight="1" x14ac:dyDescent="0.35">
      <c r="A59" s="232" t="s">
        <v>194</v>
      </c>
      <c r="B59" s="131"/>
      <c r="C59" s="132" t="s">
        <v>269</v>
      </c>
      <c r="D59" s="258"/>
      <c r="E59" s="19"/>
      <c r="F59" s="19"/>
      <c r="G59" s="19"/>
      <c r="H59" s="259"/>
      <c r="I59" s="19"/>
      <c r="J59" s="19"/>
      <c r="K59" s="19"/>
      <c r="L59" s="19">
        <v>5</v>
      </c>
      <c r="M59" s="19"/>
      <c r="N59" s="19"/>
      <c r="O59" s="13"/>
      <c r="P59" s="13"/>
      <c r="Q59" s="11"/>
      <c r="R59" s="11"/>
      <c r="S59" s="11"/>
      <c r="T59" s="12"/>
      <c r="U59" s="11"/>
      <c r="V59" s="11"/>
      <c r="W59" s="11"/>
      <c r="X59" s="11"/>
      <c r="Y59" s="467">
        <v>4</v>
      </c>
      <c r="Z59" s="115"/>
      <c r="AA59" s="60">
        <f t="shared" ref="AA59:AA67" si="244">Y59*30</f>
        <v>120</v>
      </c>
      <c r="AB59" s="19">
        <f t="shared" si="235"/>
        <v>48</v>
      </c>
      <c r="AC59" s="78">
        <f t="shared" si="236"/>
        <v>32</v>
      </c>
      <c r="AD59" s="78">
        <f t="shared" si="236"/>
        <v>16</v>
      </c>
      <c r="AE59" s="78">
        <f t="shared" si="236"/>
        <v>0</v>
      </c>
      <c r="AF59" s="79">
        <f t="shared" si="237"/>
        <v>72</v>
      </c>
      <c r="AG59" s="469">
        <f t="shared" si="238"/>
        <v>0.6</v>
      </c>
      <c r="AH59" s="77"/>
      <c r="AI59" s="145"/>
      <c r="AJ59" s="137"/>
      <c r="AK59" s="138"/>
      <c r="AL59" s="138"/>
      <c r="AM59" s="138"/>
      <c r="AN59" s="68"/>
      <c r="AO59" s="68"/>
      <c r="AP59" s="68"/>
      <c r="AQ59" s="92"/>
      <c r="AR59" s="149"/>
      <c r="AS59" s="69"/>
      <c r="AT59" s="69"/>
      <c r="AU59" s="69"/>
      <c r="AV59" s="69"/>
      <c r="AW59" s="69"/>
      <c r="AX59" s="69"/>
      <c r="AY59" s="68"/>
      <c r="AZ59" s="147" t="str">
        <f t="shared" si="69"/>
        <v/>
      </c>
      <c r="BA59" s="137"/>
      <c r="BB59" s="138"/>
      <c r="BC59" s="138"/>
      <c r="BD59" s="138"/>
      <c r="BE59" s="68"/>
      <c r="BF59" s="68"/>
      <c r="BG59" s="68"/>
      <c r="BH59" s="92"/>
      <c r="BI59" s="149"/>
      <c r="BJ59" s="69"/>
      <c r="BK59" s="69"/>
      <c r="BL59" s="69"/>
      <c r="BM59" s="69"/>
      <c r="BN59" s="69"/>
      <c r="BO59" s="69"/>
      <c r="BP59" s="68"/>
      <c r="BQ59" s="147" t="str">
        <f t="shared" si="62"/>
        <v/>
      </c>
      <c r="BR59" s="137"/>
      <c r="BS59" s="138"/>
      <c r="BT59" s="138"/>
      <c r="BU59" s="138"/>
      <c r="BV59" s="68" t="str">
        <f t="shared" si="239"/>
        <v/>
      </c>
      <c r="BW59" s="68" t="str">
        <f t="shared" si="239"/>
        <v/>
      </c>
      <c r="BX59" s="68" t="str">
        <f t="shared" si="239"/>
        <v/>
      </c>
      <c r="BY59" s="92"/>
      <c r="BZ59" s="149"/>
      <c r="CA59" s="69"/>
      <c r="CB59" s="69"/>
      <c r="CC59" s="69"/>
      <c r="CD59" s="69"/>
      <c r="CE59" s="69"/>
      <c r="CF59" s="69"/>
      <c r="CG59" s="68"/>
      <c r="CH59" s="147" t="str">
        <f t="shared" si="63"/>
        <v/>
      </c>
      <c r="CI59" s="137"/>
      <c r="CJ59" s="138"/>
      <c r="CK59" s="138"/>
      <c r="CL59" s="138"/>
      <c r="CM59" s="68"/>
      <c r="CN59" s="68"/>
      <c r="CO59" s="68"/>
      <c r="CP59" s="92"/>
      <c r="CQ59" s="149"/>
      <c r="CR59" s="69"/>
      <c r="CS59" s="69"/>
      <c r="CT59" s="69"/>
      <c r="CU59" s="69"/>
      <c r="CV59" s="69"/>
      <c r="CW59" s="69"/>
      <c r="CX59" s="68"/>
      <c r="CY59" s="147">
        <f t="shared" si="64"/>
        <v>3</v>
      </c>
      <c r="CZ59" s="137">
        <v>2</v>
      </c>
      <c r="DA59" s="138">
        <v>1</v>
      </c>
      <c r="DB59" s="138"/>
      <c r="DC59" s="138"/>
      <c r="DD59" s="68">
        <f t="shared" si="240"/>
        <v>32</v>
      </c>
      <c r="DE59" s="68">
        <f t="shared" si="240"/>
        <v>16</v>
      </c>
      <c r="DF59" s="68" t="str">
        <f t="shared" si="240"/>
        <v/>
      </c>
      <c r="DG59" s="92"/>
      <c r="DH59" s="149"/>
      <c r="DI59" s="69"/>
      <c r="DJ59" s="69"/>
      <c r="DK59" s="69"/>
      <c r="DL59" s="69"/>
      <c r="DM59" s="69"/>
      <c r="DN59" s="69"/>
      <c r="DO59" s="68"/>
      <c r="DP59" s="147" t="str">
        <f t="shared" si="65"/>
        <v/>
      </c>
      <c r="DQ59" s="137"/>
      <c r="DR59" s="138"/>
      <c r="DS59" s="138"/>
      <c r="DT59" s="138"/>
      <c r="DU59" s="68" t="str">
        <f t="shared" si="241"/>
        <v/>
      </c>
      <c r="DV59" s="68" t="str">
        <f t="shared" si="241"/>
        <v/>
      </c>
      <c r="DW59" s="68" t="str">
        <f t="shared" si="241"/>
        <v/>
      </c>
      <c r="DX59" s="92"/>
      <c r="DY59" s="149"/>
      <c r="DZ59" s="69"/>
      <c r="EA59" s="69"/>
      <c r="EB59" s="69"/>
      <c r="EC59" s="69"/>
      <c r="ED59" s="69"/>
      <c r="EE59" s="69"/>
      <c r="EF59" s="68"/>
      <c r="EG59" s="147" t="str">
        <f t="shared" si="66"/>
        <v/>
      </c>
      <c r="EH59" s="137"/>
      <c r="EI59" s="138"/>
      <c r="EJ59" s="138"/>
      <c r="EK59" s="138"/>
      <c r="EL59" s="68" t="str">
        <f t="shared" si="242"/>
        <v/>
      </c>
      <c r="EM59" s="68" t="str">
        <f t="shared" si="242"/>
        <v/>
      </c>
      <c r="EN59" s="68" t="str">
        <f t="shared" si="242"/>
        <v/>
      </c>
      <c r="EO59" s="92"/>
      <c r="EP59" s="149"/>
      <c r="EQ59" s="69"/>
      <c r="ER59" s="69"/>
      <c r="ES59" s="69"/>
      <c r="ET59" s="69"/>
      <c r="EU59" s="69"/>
      <c r="EV59" s="69"/>
      <c r="EW59" s="68"/>
      <c r="EX59" s="147" t="str">
        <f t="shared" si="67"/>
        <v/>
      </c>
      <c r="EY59" s="137"/>
      <c r="EZ59" s="138"/>
      <c r="FA59" s="138"/>
      <c r="FB59" s="138"/>
      <c r="FC59" s="68" t="str">
        <f t="shared" si="243"/>
        <v/>
      </c>
      <c r="FD59" s="68" t="str">
        <f t="shared" si="243"/>
        <v/>
      </c>
      <c r="FE59" s="68" t="str">
        <f t="shared" si="243"/>
        <v/>
      </c>
      <c r="FF59" s="92"/>
      <c r="FG59" s="149"/>
      <c r="FH59" s="69"/>
      <c r="FI59" s="69"/>
      <c r="FJ59" s="69"/>
      <c r="FK59" s="69"/>
      <c r="FL59" s="69"/>
      <c r="FM59" s="69"/>
      <c r="FN59" s="68"/>
      <c r="FO59" s="145"/>
      <c r="FP59" s="137"/>
      <c r="FQ59" s="138"/>
      <c r="FR59" s="138"/>
      <c r="FS59" s="138"/>
      <c r="FT59" s="68"/>
      <c r="FU59" s="68"/>
      <c r="FV59" s="68"/>
      <c r="FW59" s="92"/>
      <c r="FX59" s="149"/>
      <c r="FY59" s="69"/>
      <c r="FZ59" s="69"/>
      <c r="GA59" s="69"/>
      <c r="GB59" s="69"/>
      <c r="GC59" s="69"/>
      <c r="GD59" s="69"/>
      <c r="GE59" s="68"/>
      <c r="GF59" s="145"/>
      <c r="GG59" s="137"/>
      <c r="GH59" s="138"/>
      <c r="GI59" s="138"/>
      <c r="GJ59" s="138"/>
      <c r="GK59" s="68"/>
      <c r="GL59" s="68"/>
      <c r="GM59" s="68"/>
      <c r="GN59" s="92"/>
      <c r="GO59" s="149"/>
      <c r="GP59" s="69"/>
      <c r="GQ59" s="69"/>
      <c r="GR59" s="69"/>
      <c r="GS59" s="69"/>
      <c r="GT59" s="69"/>
      <c r="GU59" s="69"/>
      <c r="GV59" s="68"/>
      <c r="GW59" s="145"/>
      <c r="GX59" s="137"/>
      <c r="GY59" s="138"/>
      <c r="GZ59" s="138"/>
      <c r="HA59" s="138"/>
      <c r="HB59" s="68"/>
      <c r="HC59" s="68"/>
      <c r="HD59" s="68"/>
      <c r="HE59" s="92"/>
      <c r="HF59" s="149"/>
      <c r="HG59" s="69"/>
      <c r="HH59" s="69"/>
      <c r="HI59" s="69"/>
      <c r="HJ59" s="69"/>
      <c r="HK59" s="69"/>
      <c r="HL59" s="69"/>
      <c r="HM59" s="68"/>
      <c r="HN59" s="145"/>
      <c r="HO59" s="137"/>
      <c r="HP59" s="138"/>
      <c r="HQ59" s="138"/>
      <c r="HR59" s="138"/>
      <c r="HS59" s="68"/>
      <c r="HT59" s="68"/>
      <c r="HU59" s="68"/>
      <c r="HV59" s="92"/>
      <c r="HW59" s="149"/>
      <c r="HX59" s="69"/>
      <c r="HY59" s="69"/>
      <c r="HZ59" s="69"/>
      <c r="IA59" s="69"/>
      <c r="IB59" s="69"/>
      <c r="IC59" s="69"/>
      <c r="ID59" s="68"/>
      <c r="IE59" s="215"/>
    </row>
    <row r="60" spans="1:239" s="1" customFormat="1" ht="18" customHeight="1" x14ac:dyDescent="0.35">
      <c r="A60" s="232" t="s">
        <v>195</v>
      </c>
      <c r="B60" s="131"/>
      <c r="C60" s="132" t="s">
        <v>270</v>
      </c>
      <c r="D60" s="258"/>
      <c r="E60" s="19"/>
      <c r="F60" s="19"/>
      <c r="G60" s="19"/>
      <c r="H60" s="259"/>
      <c r="I60" s="19"/>
      <c r="J60" s="19"/>
      <c r="K60" s="19"/>
      <c r="L60" s="19">
        <v>6</v>
      </c>
      <c r="M60" s="19"/>
      <c r="N60" s="19"/>
      <c r="O60" s="13"/>
      <c r="P60" s="13"/>
      <c r="Q60" s="11"/>
      <c r="R60" s="11"/>
      <c r="S60" s="11"/>
      <c r="T60" s="12"/>
      <c r="U60" s="11"/>
      <c r="V60" s="11"/>
      <c r="W60" s="11"/>
      <c r="X60" s="11"/>
      <c r="Y60" s="467">
        <v>4</v>
      </c>
      <c r="Z60" s="115"/>
      <c r="AA60" s="60">
        <f t="shared" si="244"/>
        <v>120</v>
      </c>
      <c r="AB60" s="19">
        <f t="shared" si="235"/>
        <v>54</v>
      </c>
      <c r="AC60" s="78">
        <f t="shared" si="236"/>
        <v>36</v>
      </c>
      <c r="AD60" s="78">
        <f t="shared" si="236"/>
        <v>18</v>
      </c>
      <c r="AE60" s="78">
        <f t="shared" si="236"/>
        <v>0</v>
      </c>
      <c r="AF60" s="79">
        <f t="shared" si="237"/>
        <v>66</v>
      </c>
      <c r="AG60" s="469">
        <f t="shared" si="238"/>
        <v>0.55000000000000004</v>
      </c>
      <c r="AH60" s="77"/>
      <c r="AI60" s="145"/>
      <c r="AJ60" s="137"/>
      <c r="AK60" s="138"/>
      <c r="AL60" s="138"/>
      <c r="AM60" s="138"/>
      <c r="AN60" s="68"/>
      <c r="AO60" s="68"/>
      <c r="AP60" s="68"/>
      <c r="AQ60" s="92"/>
      <c r="AR60" s="149"/>
      <c r="AS60" s="69"/>
      <c r="AT60" s="69"/>
      <c r="AU60" s="69"/>
      <c r="AV60" s="69"/>
      <c r="AW60" s="69"/>
      <c r="AX60" s="69"/>
      <c r="AY60" s="68"/>
      <c r="AZ60" s="147" t="str">
        <f t="shared" si="69"/>
        <v/>
      </c>
      <c r="BA60" s="137"/>
      <c r="BB60" s="138"/>
      <c r="BC60" s="138"/>
      <c r="BD60" s="138"/>
      <c r="BE60" s="68"/>
      <c r="BF60" s="68"/>
      <c r="BG60" s="68"/>
      <c r="BH60" s="92"/>
      <c r="BI60" s="149"/>
      <c r="BJ60" s="69"/>
      <c r="BK60" s="69"/>
      <c r="BL60" s="69"/>
      <c r="BM60" s="69"/>
      <c r="BN60" s="69"/>
      <c r="BO60" s="69"/>
      <c r="BP60" s="68"/>
      <c r="BQ60" s="147" t="str">
        <f t="shared" si="62"/>
        <v/>
      </c>
      <c r="BR60" s="137"/>
      <c r="BS60" s="138"/>
      <c r="BT60" s="138"/>
      <c r="BU60" s="138"/>
      <c r="BV60" s="68" t="str">
        <f t="shared" si="239"/>
        <v/>
      </c>
      <c r="BW60" s="68" t="str">
        <f t="shared" si="239"/>
        <v/>
      </c>
      <c r="BX60" s="68" t="str">
        <f t="shared" si="239"/>
        <v/>
      </c>
      <c r="BY60" s="92"/>
      <c r="BZ60" s="149"/>
      <c r="CA60" s="69"/>
      <c r="CB60" s="69"/>
      <c r="CC60" s="69"/>
      <c r="CD60" s="69"/>
      <c r="CE60" s="69"/>
      <c r="CF60" s="69"/>
      <c r="CG60" s="68"/>
      <c r="CH60" s="147" t="str">
        <f t="shared" si="63"/>
        <v/>
      </c>
      <c r="CI60" s="137"/>
      <c r="CJ60" s="138"/>
      <c r="CK60" s="138"/>
      <c r="CL60" s="138"/>
      <c r="CM60" s="68"/>
      <c r="CN60" s="68"/>
      <c r="CO60" s="68"/>
      <c r="CP60" s="92"/>
      <c r="CQ60" s="149"/>
      <c r="CR60" s="69"/>
      <c r="CS60" s="69"/>
      <c r="CT60" s="69"/>
      <c r="CU60" s="69"/>
      <c r="CV60" s="69"/>
      <c r="CW60" s="69"/>
      <c r="CX60" s="68"/>
      <c r="CY60" s="147" t="str">
        <f t="shared" si="64"/>
        <v/>
      </c>
      <c r="CZ60" s="137"/>
      <c r="DA60" s="138"/>
      <c r="DB60" s="138"/>
      <c r="DC60" s="138"/>
      <c r="DD60" s="68" t="str">
        <f t="shared" si="240"/>
        <v/>
      </c>
      <c r="DE60" s="68" t="str">
        <f t="shared" si="240"/>
        <v/>
      </c>
      <c r="DF60" s="68" t="str">
        <f t="shared" si="240"/>
        <v/>
      </c>
      <c r="DG60" s="92"/>
      <c r="DH60" s="149"/>
      <c r="DI60" s="69"/>
      <c r="DJ60" s="69"/>
      <c r="DK60" s="69"/>
      <c r="DL60" s="69"/>
      <c r="DM60" s="69"/>
      <c r="DN60" s="69"/>
      <c r="DO60" s="68"/>
      <c r="DP60" s="147">
        <f t="shared" si="65"/>
        <v>3</v>
      </c>
      <c r="DQ60" s="137">
        <v>2</v>
      </c>
      <c r="DR60" s="138">
        <v>1</v>
      </c>
      <c r="DS60" s="138"/>
      <c r="DT60" s="138"/>
      <c r="DU60" s="68">
        <f t="shared" si="241"/>
        <v>36</v>
      </c>
      <c r="DV60" s="68">
        <f t="shared" si="241"/>
        <v>18</v>
      </c>
      <c r="DW60" s="68" t="str">
        <f t="shared" si="241"/>
        <v/>
      </c>
      <c r="DX60" s="92"/>
      <c r="DY60" s="149"/>
      <c r="DZ60" s="69"/>
      <c r="EA60" s="69"/>
      <c r="EB60" s="69"/>
      <c r="EC60" s="69"/>
      <c r="ED60" s="69"/>
      <c r="EE60" s="69"/>
      <c r="EF60" s="68"/>
      <c r="EG60" s="147" t="str">
        <f t="shared" si="66"/>
        <v/>
      </c>
      <c r="EH60" s="137"/>
      <c r="EI60" s="138"/>
      <c r="EJ60" s="138"/>
      <c r="EK60" s="138"/>
      <c r="EL60" s="68" t="str">
        <f t="shared" si="242"/>
        <v/>
      </c>
      <c r="EM60" s="68" t="str">
        <f t="shared" si="242"/>
        <v/>
      </c>
      <c r="EN60" s="68" t="str">
        <f t="shared" si="242"/>
        <v/>
      </c>
      <c r="EO60" s="92"/>
      <c r="EP60" s="149"/>
      <c r="EQ60" s="69"/>
      <c r="ER60" s="69"/>
      <c r="ES60" s="69"/>
      <c r="ET60" s="69"/>
      <c r="EU60" s="69"/>
      <c r="EV60" s="69"/>
      <c r="EW60" s="68"/>
      <c r="EX60" s="147" t="str">
        <f t="shared" si="67"/>
        <v/>
      </c>
      <c r="EY60" s="137"/>
      <c r="EZ60" s="138"/>
      <c r="FA60" s="138"/>
      <c r="FB60" s="138"/>
      <c r="FC60" s="68" t="str">
        <f t="shared" si="243"/>
        <v/>
      </c>
      <c r="FD60" s="68" t="str">
        <f t="shared" si="243"/>
        <v/>
      </c>
      <c r="FE60" s="68" t="str">
        <f t="shared" si="243"/>
        <v/>
      </c>
      <c r="FF60" s="92"/>
      <c r="FG60" s="149"/>
      <c r="FH60" s="69"/>
      <c r="FI60" s="69"/>
      <c r="FJ60" s="69"/>
      <c r="FK60" s="69"/>
      <c r="FL60" s="69"/>
      <c r="FM60" s="69"/>
      <c r="FN60" s="68"/>
      <c r="FO60" s="145"/>
      <c r="FP60" s="137"/>
      <c r="FQ60" s="138"/>
      <c r="FR60" s="138"/>
      <c r="FS60" s="138"/>
      <c r="FT60" s="68"/>
      <c r="FU60" s="68"/>
      <c r="FV60" s="68"/>
      <c r="FW60" s="92"/>
      <c r="FX60" s="149"/>
      <c r="FY60" s="69"/>
      <c r="FZ60" s="69"/>
      <c r="GA60" s="69"/>
      <c r="GB60" s="69"/>
      <c r="GC60" s="69"/>
      <c r="GD60" s="69"/>
      <c r="GE60" s="68"/>
      <c r="GF60" s="145"/>
      <c r="GG60" s="137"/>
      <c r="GH60" s="138"/>
      <c r="GI60" s="138"/>
      <c r="GJ60" s="138"/>
      <c r="GK60" s="68"/>
      <c r="GL60" s="68"/>
      <c r="GM60" s="68"/>
      <c r="GN60" s="92"/>
      <c r="GO60" s="149"/>
      <c r="GP60" s="69"/>
      <c r="GQ60" s="69"/>
      <c r="GR60" s="69"/>
      <c r="GS60" s="69"/>
      <c r="GT60" s="69"/>
      <c r="GU60" s="69"/>
      <c r="GV60" s="68"/>
      <c r="GW60" s="145"/>
      <c r="GX60" s="137"/>
      <c r="GY60" s="138"/>
      <c r="GZ60" s="138"/>
      <c r="HA60" s="138"/>
      <c r="HB60" s="68"/>
      <c r="HC60" s="68"/>
      <c r="HD60" s="68"/>
      <c r="HE60" s="92"/>
      <c r="HF60" s="149"/>
      <c r="HG60" s="69"/>
      <c r="HH60" s="69"/>
      <c r="HI60" s="69"/>
      <c r="HJ60" s="69"/>
      <c r="HK60" s="69"/>
      <c r="HL60" s="69"/>
      <c r="HM60" s="68"/>
      <c r="HN60" s="145"/>
      <c r="HO60" s="137"/>
      <c r="HP60" s="138"/>
      <c r="HQ60" s="138"/>
      <c r="HR60" s="138"/>
      <c r="HS60" s="68"/>
      <c r="HT60" s="68"/>
      <c r="HU60" s="68"/>
      <c r="HV60" s="92"/>
      <c r="HW60" s="149"/>
      <c r="HX60" s="69"/>
      <c r="HY60" s="69"/>
      <c r="HZ60" s="69"/>
      <c r="IA60" s="69"/>
      <c r="IB60" s="69"/>
      <c r="IC60" s="69"/>
      <c r="ID60" s="68"/>
      <c r="IE60" s="215"/>
    </row>
    <row r="61" spans="1:239" s="1" customFormat="1" ht="18" customHeight="1" x14ac:dyDescent="0.35">
      <c r="A61" s="232" t="s">
        <v>196</v>
      </c>
      <c r="B61" s="131"/>
      <c r="C61" s="132" t="s">
        <v>271</v>
      </c>
      <c r="D61" s="258"/>
      <c r="E61" s="19"/>
      <c r="F61" s="19"/>
      <c r="G61" s="19"/>
      <c r="H61" s="259"/>
      <c r="I61" s="19"/>
      <c r="J61" s="19"/>
      <c r="K61" s="19"/>
      <c r="L61" s="19">
        <v>6</v>
      </c>
      <c r="M61" s="19"/>
      <c r="N61" s="19"/>
      <c r="O61" s="13"/>
      <c r="P61" s="13"/>
      <c r="Q61" s="11"/>
      <c r="R61" s="11"/>
      <c r="S61" s="11"/>
      <c r="T61" s="12"/>
      <c r="U61" s="11"/>
      <c r="V61" s="11"/>
      <c r="W61" s="11"/>
      <c r="X61" s="11"/>
      <c r="Y61" s="467">
        <v>4</v>
      </c>
      <c r="Z61" s="115"/>
      <c r="AA61" s="60">
        <f t="shared" si="244"/>
        <v>120</v>
      </c>
      <c r="AB61" s="19">
        <f t="shared" si="235"/>
        <v>54</v>
      </c>
      <c r="AC61" s="78">
        <f t="shared" si="236"/>
        <v>36</v>
      </c>
      <c r="AD61" s="78">
        <f t="shared" si="236"/>
        <v>18</v>
      </c>
      <c r="AE61" s="78">
        <f t="shared" si="236"/>
        <v>0</v>
      </c>
      <c r="AF61" s="79">
        <f t="shared" si="237"/>
        <v>66</v>
      </c>
      <c r="AG61" s="469">
        <f t="shared" si="238"/>
        <v>0.55000000000000004</v>
      </c>
      <c r="AH61" s="77"/>
      <c r="AI61" s="145"/>
      <c r="AJ61" s="137"/>
      <c r="AK61" s="138"/>
      <c r="AL61" s="138"/>
      <c r="AM61" s="138"/>
      <c r="AN61" s="68"/>
      <c r="AO61" s="68"/>
      <c r="AP61" s="68"/>
      <c r="AQ61" s="92"/>
      <c r="AR61" s="149"/>
      <c r="AS61" s="69"/>
      <c r="AT61" s="69"/>
      <c r="AU61" s="69"/>
      <c r="AV61" s="69"/>
      <c r="AW61" s="69"/>
      <c r="AX61" s="69"/>
      <c r="AY61" s="68"/>
      <c r="AZ61" s="147" t="str">
        <f t="shared" si="69"/>
        <v/>
      </c>
      <c r="BA61" s="137"/>
      <c r="BB61" s="138"/>
      <c r="BC61" s="138"/>
      <c r="BD61" s="138"/>
      <c r="BE61" s="68"/>
      <c r="BF61" s="68"/>
      <c r="BG61" s="68"/>
      <c r="BH61" s="92"/>
      <c r="BI61" s="149"/>
      <c r="BJ61" s="69"/>
      <c r="BK61" s="69"/>
      <c r="BL61" s="69"/>
      <c r="BM61" s="69"/>
      <c r="BN61" s="69"/>
      <c r="BO61" s="69"/>
      <c r="BP61" s="68"/>
      <c r="BQ61" s="147" t="str">
        <f t="shared" si="62"/>
        <v/>
      </c>
      <c r="BR61" s="137"/>
      <c r="BS61" s="138"/>
      <c r="BT61" s="138"/>
      <c r="BU61" s="138"/>
      <c r="BV61" s="68" t="str">
        <f t="shared" si="239"/>
        <v/>
      </c>
      <c r="BW61" s="68" t="str">
        <f t="shared" si="239"/>
        <v/>
      </c>
      <c r="BX61" s="68" t="str">
        <f t="shared" si="239"/>
        <v/>
      </c>
      <c r="BY61" s="92"/>
      <c r="BZ61" s="149"/>
      <c r="CA61" s="69"/>
      <c r="CB61" s="69"/>
      <c r="CC61" s="69"/>
      <c r="CD61" s="69"/>
      <c r="CE61" s="69"/>
      <c r="CF61" s="69"/>
      <c r="CG61" s="68"/>
      <c r="CH61" s="147" t="str">
        <f t="shared" si="63"/>
        <v/>
      </c>
      <c r="CI61" s="137"/>
      <c r="CJ61" s="138"/>
      <c r="CK61" s="138"/>
      <c r="CL61" s="138"/>
      <c r="CM61" s="68"/>
      <c r="CN61" s="68"/>
      <c r="CO61" s="68"/>
      <c r="CP61" s="92"/>
      <c r="CQ61" s="149"/>
      <c r="CR61" s="69"/>
      <c r="CS61" s="69"/>
      <c r="CT61" s="69"/>
      <c r="CU61" s="69"/>
      <c r="CV61" s="69"/>
      <c r="CW61" s="69"/>
      <c r="CX61" s="68"/>
      <c r="CY61" s="147" t="str">
        <f t="shared" si="64"/>
        <v/>
      </c>
      <c r="CZ61" s="137"/>
      <c r="DA61" s="138"/>
      <c r="DB61" s="138"/>
      <c r="DC61" s="138"/>
      <c r="DD61" s="68" t="str">
        <f t="shared" si="240"/>
        <v/>
      </c>
      <c r="DE61" s="68" t="str">
        <f t="shared" si="240"/>
        <v/>
      </c>
      <c r="DF61" s="68" t="str">
        <f t="shared" si="240"/>
        <v/>
      </c>
      <c r="DG61" s="92"/>
      <c r="DH61" s="149"/>
      <c r="DI61" s="69"/>
      <c r="DJ61" s="69"/>
      <c r="DK61" s="69"/>
      <c r="DL61" s="69"/>
      <c r="DM61" s="69"/>
      <c r="DN61" s="69"/>
      <c r="DO61" s="68"/>
      <c r="DP61" s="147">
        <f t="shared" si="65"/>
        <v>3</v>
      </c>
      <c r="DQ61" s="137">
        <v>2</v>
      </c>
      <c r="DR61" s="138">
        <v>1</v>
      </c>
      <c r="DS61" s="138"/>
      <c r="DT61" s="138"/>
      <c r="DU61" s="68">
        <f t="shared" si="241"/>
        <v>36</v>
      </c>
      <c r="DV61" s="68">
        <f t="shared" si="241"/>
        <v>18</v>
      </c>
      <c r="DW61" s="68" t="str">
        <f t="shared" si="241"/>
        <v/>
      </c>
      <c r="DX61" s="92"/>
      <c r="DY61" s="149"/>
      <c r="DZ61" s="69"/>
      <c r="EA61" s="69"/>
      <c r="EB61" s="69"/>
      <c r="EC61" s="69"/>
      <c r="ED61" s="69"/>
      <c r="EE61" s="69"/>
      <c r="EF61" s="68"/>
      <c r="EG61" s="147" t="str">
        <f t="shared" si="66"/>
        <v/>
      </c>
      <c r="EH61" s="137"/>
      <c r="EI61" s="138"/>
      <c r="EJ61" s="138"/>
      <c r="EK61" s="138"/>
      <c r="EL61" s="68" t="str">
        <f t="shared" si="242"/>
        <v/>
      </c>
      <c r="EM61" s="68" t="str">
        <f t="shared" si="242"/>
        <v/>
      </c>
      <c r="EN61" s="68" t="str">
        <f t="shared" si="242"/>
        <v/>
      </c>
      <c r="EO61" s="92"/>
      <c r="EP61" s="149"/>
      <c r="EQ61" s="69"/>
      <c r="ER61" s="69"/>
      <c r="ES61" s="69"/>
      <c r="ET61" s="69"/>
      <c r="EU61" s="69"/>
      <c r="EV61" s="69"/>
      <c r="EW61" s="68"/>
      <c r="EX61" s="147" t="str">
        <f t="shared" si="67"/>
        <v/>
      </c>
      <c r="EY61" s="137"/>
      <c r="EZ61" s="138"/>
      <c r="FA61" s="138"/>
      <c r="FB61" s="138"/>
      <c r="FC61" s="68" t="str">
        <f t="shared" si="243"/>
        <v/>
      </c>
      <c r="FD61" s="68" t="str">
        <f t="shared" si="243"/>
        <v/>
      </c>
      <c r="FE61" s="68" t="str">
        <f t="shared" si="243"/>
        <v/>
      </c>
      <c r="FF61" s="92"/>
      <c r="FG61" s="149"/>
      <c r="FH61" s="69"/>
      <c r="FI61" s="69"/>
      <c r="FJ61" s="69"/>
      <c r="FK61" s="69"/>
      <c r="FL61" s="69"/>
      <c r="FM61" s="69"/>
      <c r="FN61" s="68"/>
      <c r="FO61" s="145"/>
      <c r="FP61" s="137"/>
      <c r="FQ61" s="138"/>
      <c r="FR61" s="138"/>
      <c r="FS61" s="138"/>
      <c r="FT61" s="68"/>
      <c r="FU61" s="68"/>
      <c r="FV61" s="68"/>
      <c r="FW61" s="92"/>
      <c r="FX61" s="149"/>
      <c r="FY61" s="69"/>
      <c r="FZ61" s="69"/>
      <c r="GA61" s="69"/>
      <c r="GB61" s="69"/>
      <c r="GC61" s="69"/>
      <c r="GD61" s="69"/>
      <c r="GE61" s="68"/>
      <c r="GF61" s="145"/>
      <c r="GG61" s="137"/>
      <c r="GH61" s="138"/>
      <c r="GI61" s="138"/>
      <c r="GJ61" s="138"/>
      <c r="GK61" s="68"/>
      <c r="GL61" s="68"/>
      <c r="GM61" s="68"/>
      <c r="GN61" s="92"/>
      <c r="GO61" s="149"/>
      <c r="GP61" s="69"/>
      <c r="GQ61" s="69"/>
      <c r="GR61" s="69"/>
      <c r="GS61" s="69"/>
      <c r="GT61" s="69"/>
      <c r="GU61" s="69"/>
      <c r="GV61" s="68"/>
      <c r="GW61" s="145"/>
      <c r="GX61" s="137"/>
      <c r="GY61" s="138"/>
      <c r="GZ61" s="138"/>
      <c r="HA61" s="138"/>
      <c r="HB61" s="68"/>
      <c r="HC61" s="68"/>
      <c r="HD61" s="68"/>
      <c r="HE61" s="92"/>
      <c r="HF61" s="149"/>
      <c r="HG61" s="69"/>
      <c r="HH61" s="69"/>
      <c r="HI61" s="69"/>
      <c r="HJ61" s="69"/>
      <c r="HK61" s="69"/>
      <c r="HL61" s="69"/>
      <c r="HM61" s="68"/>
      <c r="HN61" s="145"/>
      <c r="HO61" s="137"/>
      <c r="HP61" s="138"/>
      <c r="HQ61" s="138"/>
      <c r="HR61" s="138"/>
      <c r="HS61" s="68"/>
      <c r="HT61" s="68"/>
      <c r="HU61" s="68"/>
      <c r="HV61" s="92"/>
      <c r="HW61" s="149"/>
      <c r="HX61" s="69"/>
      <c r="HY61" s="69"/>
      <c r="HZ61" s="69"/>
      <c r="IA61" s="69"/>
      <c r="IB61" s="69"/>
      <c r="IC61" s="69"/>
      <c r="ID61" s="68"/>
      <c r="IE61" s="215"/>
    </row>
    <row r="62" spans="1:239" s="1" customFormat="1" ht="18" customHeight="1" x14ac:dyDescent="0.35">
      <c r="A62" s="232" t="s">
        <v>197</v>
      </c>
      <c r="B62" s="131"/>
      <c r="C62" s="132" t="s">
        <v>272</v>
      </c>
      <c r="D62" s="258"/>
      <c r="E62" s="19"/>
      <c r="F62" s="19"/>
      <c r="G62" s="19"/>
      <c r="H62" s="259"/>
      <c r="I62" s="19"/>
      <c r="J62" s="19"/>
      <c r="K62" s="19"/>
      <c r="L62" s="19">
        <v>6</v>
      </c>
      <c r="M62" s="19"/>
      <c r="N62" s="19"/>
      <c r="O62" s="13"/>
      <c r="P62" s="13"/>
      <c r="Q62" s="11"/>
      <c r="R62" s="11"/>
      <c r="S62" s="11"/>
      <c r="T62" s="12"/>
      <c r="U62" s="11"/>
      <c r="V62" s="11"/>
      <c r="W62" s="11"/>
      <c r="X62" s="11"/>
      <c r="Y62" s="467">
        <v>4</v>
      </c>
      <c r="Z62" s="115"/>
      <c r="AA62" s="60">
        <f t="shared" si="244"/>
        <v>120</v>
      </c>
      <c r="AB62" s="19">
        <f t="shared" si="235"/>
        <v>54</v>
      </c>
      <c r="AC62" s="78">
        <f t="shared" si="236"/>
        <v>36</v>
      </c>
      <c r="AD62" s="78">
        <f t="shared" si="236"/>
        <v>18</v>
      </c>
      <c r="AE62" s="78">
        <f t="shared" si="236"/>
        <v>0</v>
      </c>
      <c r="AF62" s="79">
        <f t="shared" si="237"/>
        <v>66</v>
      </c>
      <c r="AG62" s="469">
        <f t="shared" si="238"/>
        <v>0.55000000000000004</v>
      </c>
      <c r="AH62" s="77"/>
      <c r="AI62" s="145"/>
      <c r="AJ62" s="137"/>
      <c r="AK62" s="138"/>
      <c r="AL62" s="138"/>
      <c r="AM62" s="138"/>
      <c r="AN62" s="68"/>
      <c r="AO62" s="68"/>
      <c r="AP62" s="68"/>
      <c r="AQ62" s="92"/>
      <c r="AR62" s="149"/>
      <c r="AS62" s="69"/>
      <c r="AT62" s="69"/>
      <c r="AU62" s="69"/>
      <c r="AV62" s="69"/>
      <c r="AW62" s="69"/>
      <c r="AX62" s="69"/>
      <c r="AY62" s="68"/>
      <c r="AZ62" s="147" t="str">
        <f t="shared" si="69"/>
        <v/>
      </c>
      <c r="BA62" s="137"/>
      <c r="BB62" s="138"/>
      <c r="BC62" s="138"/>
      <c r="BD62" s="138"/>
      <c r="BE62" s="68"/>
      <c r="BF62" s="68"/>
      <c r="BG62" s="68"/>
      <c r="BH62" s="92"/>
      <c r="BI62" s="149"/>
      <c r="BJ62" s="69"/>
      <c r="BK62" s="69"/>
      <c r="BL62" s="69"/>
      <c r="BM62" s="69"/>
      <c r="BN62" s="69"/>
      <c r="BO62" s="69"/>
      <c r="BP62" s="68"/>
      <c r="BQ62" s="147" t="str">
        <f t="shared" si="62"/>
        <v/>
      </c>
      <c r="BR62" s="137"/>
      <c r="BS62" s="138"/>
      <c r="BT62" s="138"/>
      <c r="BU62" s="138"/>
      <c r="BV62" s="68" t="str">
        <f t="shared" si="239"/>
        <v/>
      </c>
      <c r="BW62" s="68" t="str">
        <f t="shared" si="239"/>
        <v/>
      </c>
      <c r="BX62" s="68" t="str">
        <f t="shared" si="239"/>
        <v/>
      </c>
      <c r="BY62" s="92"/>
      <c r="BZ62" s="149"/>
      <c r="CA62" s="69"/>
      <c r="CB62" s="69"/>
      <c r="CC62" s="69"/>
      <c r="CD62" s="69"/>
      <c r="CE62" s="69"/>
      <c r="CF62" s="69"/>
      <c r="CG62" s="68"/>
      <c r="CH62" s="147" t="str">
        <f t="shared" si="63"/>
        <v/>
      </c>
      <c r="CI62" s="137"/>
      <c r="CJ62" s="138"/>
      <c r="CK62" s="138"/>
      <c r="CL62" s="138"/>
      <c r="CM62" s="68"/>
      <c r="CN62" s="68"/>
      <c r="CO62" s="68"/>
      <c r="CP62" s="92"/>
      <c r="CQ62" s="149"/>
      <c r="CR62" s="69"/>
      <c r="CS62" s="69"/>
      <c r="CT62" s="69"/>
      <c r="CU62" s="69"/>
      <c r="CV62" s="69"/>
      <c r="CW62" s="69"/>
      <c r="CX62" s="68"/>
      <c r="CY62" s="147" t="str">
        <f t="shared" si="64"/>
        <v/>
      </c>
      <c r="CZ62" s="137"/>
      <c r="DA62" s="138"/>
      <c r="DB62" s="138"/>
      <c r="DC62" s="138"/>
      <c r="DD62" s="68" t="str">
        <f t="shared" si="240"/>
        <v/>
      </c>
      <c r="DE62" s="68" t="str">
        <f t="shared" si="240"/>
        <v/>
      </c>
      <c r="DF62" s="68" t="str">
        <f t="shared" si="240"/>
        <v/>
      </c>
      <c r="DG62" s="92"/>
      <c r="DH62" s="149"/>
      <c r="DI62" s="69"/>
      <c r="DJ62" s="69"/>
      <c r="DK62" s="69"/>
      <c r="DL62" s="69"/>
      <c r="DM62" s="69"/>
      <c r="DN62" s="69"/>
      <c r="DO62" s="68"/>
      <c r="DP62" s="147">
        <f t="shared" si="65"/>
        <v>3</v>
      </c>
      <c r="DQ62" s="137">
        <v>2</v>
      </c>
      <c r="DR62" s="138">
        <v>1</v>
      </c>
      <c r="DS62" s="138"/>
      <c r="DT62" s="138"/>
      <c r="DU62" s="68">
        <f t="shared" si="241"/>
        <v>36</v>
      </c>
      <c r="DV62" s="68">
        <f t="shared" si="241"/>
        <v>18</v>
      </c>
      <c r="DW62" s="68" t="str">
        <f t="shared" si="241"/>
        <v/>
      </c>
      <c r="DX62" s="92"/>
      <c r="DY62" s="149"/>
      <c r="DZ62" s="69"/>
      <c r="EA62" s="69"/>
      <c r="EB62" s="69"/>
      <c r="EC62" s="69"/>
      <c r="ED62" s="69"/>
      <c r="EE62" s="69"/>
      <c r="EF62" s="68"/>
      <c r="EG62" s="147" t="str">
        <f t="shared" si="66"/>
        <v/>
      </c>
      <c r="EH62" s="137"/>
      <c r="EI62" s="138"/>
      <c r="EJ62" s="138"/>
      <c r="EK62" s="138"/>
      <c r="EL62" s="68" t="str">
        <f t="shared" si="242"/>
        <v/>
      </c>
      <c r="EM62" s="68" t="str">
        <f t="shared" si="242"/>
        <v/>
      </c>
      <c r="EN62" s="68" t="str">
        <f t="shared" si="242"/>
        <v/>
      </c>
      <c r="EO62" s="92"/>
      <c r="EP62" s="149"/>
      <c r="EQ62" s="69"/>
      <c r="ER62" s="69"/>
      <c r="ES62" s="69"/>
      <c r="ET62" s="69"/>
      <c r="EU62" s="69"/>
      <c r="EV62" s="69"/>
      <c r="EW62" s="68"/>
      <c r="EX62" s="147" t="str">
        <f t="shared" si="67"/>
        <v/>
      </c>
      <c r="EY62" s="137"/>
      <c r="EZ62" s="138"/>
      <c r="FA62" s="138"/>
      <c r="FB62" s="138"/>
      <c r="FC62" s="68" t="str">
        <f t="shared" si="243"/>
        <v/>
      </c>
      <c r="FD62" s="68" t="str">
        <f t="shared" si="243"/>
        <v/>
      </c>
      <c r="FE62" s="68" t="str">
        <f t="shared" si="243"/>
        <v/>
      </c>
      <c r="FF62" s="92"/>
      <c r="FG62" s="149"/>
      <c r="FH62" s="69"/>
      <c r="FI62" s="69"/>
      <c r="FJ62" s="69"/>
      <c r="FK62" s="69"/>
      <c r="FL62" s="69"/>
      <c r="FM62" s="69"/>
      <c r="FN62" s="68"/>
      <c r="FO62" s="145"/>
      <c r="FP62" s="137"/>
      <c r="FQ62" s="138"/>
      <c r="FR62" s="138"/>
      <c r="FS62" s="138"/>
      <c r="FT62" s="68"/>
      <c r="FU62" s="68"/>
      <c r="FV62" s="68"/>
      <c r="FW62" s="92"/>
      <c r="FX62" s="149"/>
      <c r="FY62" s="69"/>
      <c r="FZ62" s="69"/>
      <c r="GA62" s="69"/>
      <c r="GB62" s="69"/>
      <c r="GC62" s="69"/>
      <c r="GD62" s="69"/>
      <c r="GE62" s="68"/>
      <c r="GF62" s="145"/>
      <c r="GG62" s="137"/>
      <c r="GH62" s="138"/>
      <c r="GI62" s="138"/>
      <c r="GJ62" s="138"/>
      <c r="GK62" s="68"/>
      <c r="GL62" s="68"/>
      <c r="GM62" s="68"/>
      <c r="GN62" s="92"/>
      <c r="GO62" s="149"/>
      <c r="GP62" s="69"/>
      <c r="GQ62" s="69"/>
      <c r="GR62" s="69"/>
      <c r="GS62" s="69"/>
      <c r="GT62" s="69"/>
      <c r="GU62" s="69"/>
      <c r="GV62" s="68"/>
      <c r="GW62" s="145"/>
      <c r="GX62" s="137"/>
      <c r="GY62" s="138"/>
      <c r="GZ62" s="138"/>
      <c r="HA62" s="138"/>
      <c r="HB62" s="68"/>
      <c r="HC62" s="68"/>
      <c r="HD62" s="68"/>
      <c r="HE62" s="92"/>
      <c r="HF62" s="149"/>
      <c r="HG62" s="69"/>
      <c r="HH62" s="69"/>
      <c r="HI62" s="69"/>
      <c r="HJ62" s="69"/>
      <c r="HK62" s="69"/>
      <c r="HL62" s="69"/>
      <c r="HM62" s="68"/>
      <c r="HN62" s="145"/>
      <c r="HO62" s="137"/>
      <c r="HP62" s="138"/>
      <c r="HQ62" s="138"/>
      <c r="HR62" s="138"/>
      <c r="HS62" s="68"/>
      <c r="HT62" s="68"/>
      <c r="HU62" s="68"/>
      <c r="HV62" s="92"/>
      <c r="HW62" s="149"/>
      <c r="HX62" s="69"/>
      <c r="HY62" s="69"/>
      <c r="HZ62" s="69"/>
      <c r="IA62" s="69"/>
      <c r="IB62" s="69"/>
      <c r="IC62" s="69"/>
      <c r="ID62" s="68"/>
      <c r="IE62" s="215"/>
    </row>
    <row r="63" spans="1:239" s="1" customFormat="1" ht="18" customHeight="1" x14ac:dyDescent="0.35">
      <c r="A63" s="232" t="s">
        <v>198</v>
      </c>
      <c r="B63" s="131"/>
      <c r="C63" s="132" t="s">
        <v>273</v>
      </c>
      <c r="D63" s="258"/>
      <c r="E63" s="19"/>
      <c r="F63" s="19"/>
      <c r="G63" s="19"/>
      <c r="H63" s="259"/>
      <c r="I63" s="19"/>
      <c r="J63" s="19"/>
      <c r="K63" s="19"/>
      <c r="L63" s="19"/>
      <c r="M63" s="19">
        <v>7</v>
      </c>
      <c r="N63" s="19"/>
      <c r="O63" s="13"/>
      <c r="P63" s="13"/>
      <c r="Q63" s="11"/>
      <c r="R63" s="11"/>
      <c r="S63" s="11"/>
      <c r="T63" s="12"/>
      <c r="U63" s="11"/>
      <c r="V63" s="11"/>
      <c r="W63" s="11"/>
      <c r="X63" s="11"/>
      <c r="Y63" s="467">
        <v>4</v>
      </c>
      <c r="Z63" s="115"/>
      <c r="AA63" s="60">
        <f t="shared" si="244"/>
        <v>120</v>
      </c>
      <c r="AB63" s="19">
        <f t="shared" si="235"/>
        <v>48</v>
      </c>
      <c r="AC63" s="78">
        <f t="shared" si="236"/>
        <v>32</v>
      </c>
      <c r="AD63" s="78">
        <f t="shared" si="236"/>
        <v>16</v>
      </c>
      <c r="AE63" s="78">
        <f t="shared" si="236"/>
        <v>0</v>
      </c>
      <c r="AF63" s="79">
        <f t="shared" si="237"/>
        <v>72</v>
      </c>
      <c r="AG63" s="469">
        <f t="shared" si="238"/>
        <v>0.6</v>
      </c>
      <c r="AH63" s="77"/>
      <c r="AI63" s="145"/>
      <c r="AJ63" s="137"/>
      <c r="AK63" s="138"/>
      <c r="AL63" s="138"/>
      <c r="AM63" s="138"/>
      <c r="AN63" s="68"/>
      <c r="AO63" s="68"/>
      <c r="AP63" s="68"/>
      <c r="AQ63" s="92"/>
      <c r="AR63" s="149"/>
      <c r="AS63" s="69"/>
      <c r="AT63" s="69"/>
      <c r="AU63" s="69"/>
      <c r="AV63" s="69"/>
      <c r="AW63" s="69"/>
      <c r="AX63" s="69"/>
      <c r="AY63" s="68"/>
      <c r="AZ63" s="147" t="str">
        <f t="shared" si="69"/>
        <v/>
      </c>
      <c r="BA63" s="137"/>
      <c r="BB63" s="138"/>
      <c r="BC63" s="138"/>
      <c r="BD63" s="138"/>
      <c r="BE63" s="68"/>
      <c r="BF63" s="68"/>
      <c r="BG63" s="68"/>
      <c r="BH63" s="92"/>
      <c r="BI63" s="149"/>
      <c r="BJ63" s="69"/>
      <c r="BK63" s="69"/>
      <c r="BL63" s="69"/>
      <c r="BM63" s="69"/>
      <c r="BN63" s="69"/>
      <c r="BO63" s="69"/>
      <c r="BP63" s="68"/>
      <c r="BQ63" s="147" t="str">
        <f t="shared" si="62"/>
        <v/>
      </c>
      <c r="BR63" s="137"/>
      <c r="BS63" s="138"/>
      <c r="BT63" s="138"/>
      <c r="BU63" s="138"/>
      <c r="BV63" s="68" t="str">
        <f t="shared" si="239"/>
        <v/>
      </c>
      <c r="BW63" s="68" t="str">
        <f t="shared" si="239"/>
        <v/>
      </c>
      <c r="BX63" s="68" t="str">
        <f t="shared" si="239"/>
        <v/>
      </c>
      <c r="BY63" s="92"/>
      <c r="BZ63" s="149"/>
      <c r="CA63" s="69"/>
      <c r="CB63" s="69"/>
      <c r="CC63" s="69"/>
      <c r="CD63" s="69"/>
      <c r="CE63" s="69"/>
      <c r="CF63" s="69"/>
      <c r="CG63" s="68"/>
      <c r="CH63" s="147" t="str">
        <f t="shared" si="63"/>
        <v/>
      </c>
      <c r="CI63" s="137"/>
      <c r="CJ63" s="138"/>
      <c r="CK63" s="138"/>
      <c r="CL63" s="138"/>
      <c r="CM63" s="68"/>
      <c r="CN63" s="68"/>
      <c r="CO63" s="68"/>
      <c r="CP63" s="92"/>
      <c r="CQ63" s="149"/>
      <c r="CR63" s="69"/>
      <c r="CS63" s="69"/>
      <c r="CT63" s="69"/>
      <c r="CU63" s="69"/>
      <c r="CV63" s="69"/>
      <c r="CW63" s="69"/>
      <c r="CX63" s="68"/>
      <c r="CY63" s="147" t="str">
        <f t="shared" si="64"/>
        <v/>
      </c>
      <c r="CZ63" s="137"/>
      <c r="DA63" s="138"/>
      <c r="DB63" s="138"/>
      <c r="DC63" s="138"/>
      <c r="DD63" s="68" t="str">
        <f t="shared" si="240"/>
        <v/>
      </c>
      <c r="DE63" s="68" t="str">
        <f t="shared" si="240"/>
        <v/>
      </c>
      <c r="DF63" s="68" t="str">
        <f t="shared" si="240"/>
        <v/>
      </c>
      <c r="DG63" s="92"/>
      <c r="DH63" s="149"/>
      <c r="DI63" s="69"/>
      <c r="DJ63" s="69"/>
      <c r="DK63" s="69"/>
      <c r="DL63" s="69"/>
      <c r="DM63" s="69"/>
      <c r="DN63" s="69"/>
      <c r="DO63" s="68"/>
      <c r="DP63" s="147" t="str">
        <f t="shared" si="65"/>
        <v/>
      </c>
      <c r="DQ63" s="137"/>
      <c r="DR63" s="138"/>
      <c r="DS63" s="138"/>
      <c r="DT63" s="138"/>
      <c r="DU63" s="68" t="str">
        <f t="shared" si="241"/>
        <v/>
      </c>
      <c r="DV63" s="68" t="str">
        <f t="shared" si="241"/>
        <v/>
      </c>
      <c r="DW63" s="68" t="str">
        <f t="shared" si="241"/>
        <v/>
      </c>
      <c r="DX63" s="92"/>
      <c r="DY63" s="149"/>
      <c r="DZ63" s="69"/>
      <c r="EA63" s="69"/>
      <c r="EB63" s="69"/>
      <c r="EC63" s="69"/>
      <c r="ED63" s="69"/>
      <c r="EE63" s="69"/>
      <c r="EF63" s="68"/>
      <c r="EG63" s="147">
        <f t="shared" si="66"/>
        <v>3</v>
      </c>
      <c r="EH63" s="137">
        <v>2</v>
      </c>
      <c r="EI63" s="138">
        <v>1</v>
      </c>
      <c r="EJ63" s="138"/>
      <c r="EK63" s="138"/>
      <c r="EL63" s="68">
        <f t="shared" si="242"/>
        <v>32</v>
      </c>
      <c r="EM63" s="68">
        <f t="shared" si="242"/>
        <v>16</v>
      </c>
      <c r="EN63" s="68" t="str">
        <f t="shared" si="242"/>
        <v/>
      </c>
      <c r="EO63" s="92"/>
      <c r="EP63" s="149"/>
      <c r="EQ63" s="69"/>
      <c r="ER63" s="69"/>
      <c r="ES63" s="69"/>
      <c r="ET63" s="69"/>
      <c r="EU63" s="69"/>
      <c r="EV63" s="69"/>
      <c r="EW63" s="68"/>
      <c r="EX63" s="147" t="str">
        <f t="shared" si="67"/>
        <v/>
      </c>
      <c r="EY63" s="137"/>
      <c r="EZ63" s="138"/>
      <c r="FA63" s="138"/>
      <c r="FB63" s="138"/>
      <c r="FC63" s="68" t="str">
        <f t="shared" si="243"/>
        <v/>
      </c>
      <c r="FD63" s="68" t="str">
        <f t="shared" si="243"/>
        <v/>
      </c>
      <c r="FE63" s="68" t="str">
        <f t="shared" si="243"/>
        <v/>
      </c>
      <c r="FF63" s="92"/>
      <c r="FG63" s="149"/>
      <c r="FH63" s="69"/>
      <c r="FI63" s="69"/>
      <c r="FJ63" s="69"/>
      <c r="FK63" s="69"/>
      <c r="FL63" s="69"/>
      <c r="FM63" s="69"/>
      <c r="FN63" s="68"/>
      <c r="FO63" s="145"/>
      <c r="FP63" s="137"/>
      <c r="FQ63" s="138"/>
      <c r="FR63" s="138"/>
      <c r="FS63" s="138"/>
      <c r="FT63" s="68"/>
      <c r="FU63" s="68"/>
      <c r="FV63" s="68"/>
      <c r="FW63" s="92"/>
      <c r="FX63" s="149"/>
      <c r="FY63" s="69"/>
      <c r="FZ63" s="69"/>
      <c r="GA63" s="69"/>
      <c r="GB63" s="69"/>
      <c r="GC63" s="69"/>
      <c r="GD63" s="69"/>
      <c r="GE63" s="68"/>
      <c r="GF63" s="145"/>
      <c r="GG63" s="137"/>
      <c r="GH63" s="138"/>
      <c r="GI63" s="138"/>
      <c r="GJ63" s="138"/>
      <c r="GK63" s="68"/>
      <c r="GL63" s="68"/>
      <c r="GM63" s="68"/>
      <c r="GN63" s="92"/>
      <c r="GO63" s="149"/>
      <c r="GP63" s="69"/>
      <c r="GQ63" s="69"/>
      <c r="GR63" s="69"/>
      <c r="GS63" s="69"/>
      <c r="GT63" s="69"/>
      <c r="GU63" s="69"/>
      <c r="GV63" s="68"/>
      <c r="GW63" s="145"/>
      <c r="GX63" s="137"/>
      <c r="GY63" s="138"/>
      <c r="GZ63" s="138"/>
      <c r="HA63" s="138"/>
      <c r="HB63" s="68"/>
      <c r="HC63" s="68"/>
      <c r="HD63" s="68"/>
      <c r="HE63" s="92"/>
      <c r="HF63" s="149"/>
      <c r="HG63" s="69"/>
      <c r="HH63" s="69"/>
      <c r="HI63" s="69"/>
      <c r="HJ63" s="69"/>
      <c r="HK63" s="69"/>
      <c r="HL63" s="69"/>
      <c r="HM63" s="68"/>
      <c r="HN63" s="145"/>
      <c r="HO63" s="137"/>
      <c r="HP63" s="138"/>
      <c r="HQ63" s="138"/>
      <c r="HR63" s="138"/>
      <c r="HS63" s="68"/>
      <c r="HT63" s="68"/>
      <c r="HU63" s="68"/>
      <c r="HV63" s="92"/>
      <c r="HW63" s="149"/>
      <c r="HX63" s="69"/>
      <c r="HY63" s="69"/>
      <c r="HZ63" s="69"/>
      <c r="IA63" s="69"/>
      <c r="IB63" s="69"/>
      <c r="IC63" s="69"/>
      <c r="ID63" s="68"/>
      <c r="IE63" s="215"/>
    </row>
    <row r="64" spans="1:239" s="1" customFormat="1" ht="18" customHeight="1" x14ac:dyDescent="0.35">
      <c r="A64" s="232" t="s">
        <v>199</v>
      </c>
      <c r="B64" s="131"/>
      <c r="C64" s="132" t="s">
        <v>274</v>
      </c>
      <c r="D64" s="258"/>
      <c r="E64" s="19"/>
      <c r="F64" s="19"/>
      <c r="G64" s="19"/>
      <c r="H64" s="259"/>
      <c r="I64" s="19"/>
      <c r="J64" s="19"/>
      <c r="K64" s="19"/>
      <c r="L64" s="19"/>
      <c r="M64" s="19">
        <v>7</v>
      </c>
      <c r="N64" s="19"/>
      <c r="O64" s="13"/>
      <c r="P64" s="13"/>
      <c r="Q64" s="11"/>
      <c r="R64" s="11"/>
      <c r="S64" s="11"/>
      <c r="T64" s="12"/>
      <c r="U64" s="11"/>
      <c r="V64" s="11"/>
      <c r="W64" s="11"/>
      <c r="X64" s="11"/>
      <c r="Y64" s="467">
        <v>4</v>
      </c>
      <c r="Z64" s="115"/>
      <c r="AA64" s="60">
        <f t="shared" si="244"/>
        <v>120</v>
      </c>
      <c r="AB64" s="19">
        <f t="shared" si="235"/>
        <v>48</v>
      </c>
      <c r="AC64" s="78">
        <f t="shared" si="236"/>
        <v>32</v>
      </c>
      <c r="AD64" s="78">
        <f t="shared" si="236"/>
        <v>16</v>
      </c>
      <c r="AE64" s="78">
        <f t="shared" si="236"/>
        <v>0</v>
      </c>
      <c r="AF64" s="79">
        <f t="shared" si="237"/>
        <v>72</v>
      </c>
      <c r="AG64" s="469">
        <f t="shared" si="238"/>
        <v>0.6</v>
      </c>
      <c r="AH64" s="77"/>
      <c r="AI64" s="145"/>
      <c r="AJ64" s="137"/>
      <c r="AK64" s="138"/>
      <c r="AL64" s="138"/>
      <c r="AM64" s="138"/>
      <c r="AN64" s="68"/>
      <c r="AO64" s="68"/>
      <c r="AP64" s="68"/>
      <c r="AQ64" s="92"/>
      <c r="AR64" s="149"/>
      <c r="AS64" s="69"/>
      <c r="AT64" s="69"/>
      <c r="AU64" s="69"/>
      <c r="AV64" s="69"/>
      <c r="AW64" s="69"/>
      <c r="AX64" s="69"/>
      <c r="AY64" s="68"/>
      <c r="AZ64" s="147" t="str">
        <f t="shared" si="69"/>
        <v/>
      </c>
      <c r="BA64" s="137"/>
      <c r="BB64" s="138"/>
      <c r="BC64" s="138"/>
      <c r="BD64" s="138"/>
      <c r="BE64" s="68"/>
      <c r="BF64" s="68"/>
      <c r="BG64" s="68"/>
      <c r="BH64" s="92"/>
      <c r="BI64" s="149"/>
      <c r="BJ64" s="69"/>
      <c r="BK64" s="69"/>
      <c r="BL64" s="69"/>
      <c r="BM64" s="69"/>
      <c r="BN64" s="69"/>
      <c r="BO64" s="69"/>
      <c r="BP64" s="68"/>
      <c r="BQ64" s="147" t="str">
        <f t="shared" si="62"/>
        <v/>
      </c>
      <c r="BR64" s="137"/>
      <c r="BS64" s="138"/>
      <c r="BT64" s="138"/>
      <c r="BU64" s="138"/>
      <c r="BV64" s="68" t="str">
        <f t="shared" si="239"/>
        <v/>
      </c>
      <c r="BW64" s="68" t="str">
        <f t="shared" si="239"/>
        <v/>
      </c>
      <c r="BX64" s="68" t="str">
        <f t="shared" si="239"/>
        <v/>
      </c>
      <c r="BY64" s="92"/>
      <c r="BZ64" s="149"/>
      <c r="CA64" s="69"/>
      <c r="CB64" s="69"/>
      <c r="CC64" s="69"/>
      <c r="CD64" s="69"/>
      <c r="CE64" s="69"/>
      <c r="CF64" s="69"/>
      <c r="CG64" s="68"/>
      <c r="CH64" s="147" t="str">
        <f t="shared" si="63"/>
        <v/>
      </c>
      <c r="CI64" s="137"/>
      <c r="CJ64" s="138"/>
      <c r="CK64" s="138"/>
      <c r="CL64" s="138"/>
      <c r="CM64" s="68"/>
      <c r="CN64" s="68"/>
      <c r="CO64" s="68"/>
      <c r="CP64" s="92"/>
      <c r="CQ64" s="149"/>
      <c r="CR64" s="69"/>
      <c r="CS64" s="69"/>
      <c r="CT64" s="69"/>
      <c r="CU64" s="69"/>
      <c r="CV64" s="69"/>
      <c r="CW64" s="69"/>
      <c r="CX64" s="68"/>
      <c r="CY64" s="147" t="str">
        <f t="shared" si="64"/>
        <v/>
      </c>
      <c r="CZ64" s="137"/>
      <c r="DA64" s="138"/>
      <c r="DB64" s="138"/>
      <c r="DC64" s="138"/>
      <c r="DD64" s="68" t="str">
        <f t="shared" si="240"/>
        <v/>
      </c>
      <c r="DE64" s="68" t="str">
        <f t="shared" si="240"/>
        <v/>
      </c>
      <c r="DF64" s="68" t="str">
        <f t="shared" si="240"/>
        <v/>
      </c>
      <c r="DG64" s="92"/>
      <c r="DH64" s="149"/>
      <c r="DI64" s="69"/>
      <c r="DJ64" s="69"/>
      <c r="DK64" s="69"/>
      <c r="DL64" s="69"/>
      <c r="DM64" s="69"/>
      <c r="DN64" s="69"/>
      <c r="DO64" s="68"/>
      <c r="DP64" s="147" t="str">
        <f t="shared" si="65"/>
        <v/>
      </c>
      <c r="DQ64" s="137"/>
      <c r="DR64" s="138"/>
      <c r="DS64" s="138"/>
      <c r="DT64" s="138"/>
      <c r="DU64" s="68" t="str">
        <f t="shared" si="241"/>
        <v/>
      </c>
      <c r="DV64" s="68" t="str">
        <f t="shared" si="241"/>
        <v/>
      </c>
      <c r="DW64" s="68" t="str">
        <f t="shared" si="241"/>
        <v/>
      </c>
      <c r="DX64" s="92"/>
      <c r="DY64" s="149"/>
      <c r="DZ64" s="69"/>
      <c r="EA64" s="69"/>
      <c r="EB64" s="69"/>
      <c r="EC64" s="69"/>
      <c r="ED64" s="69"/>
      <c r="EE64" s="69"/>
      <c r="EF64" s="68"/>
      <c r="EG64" s="147">
        <f t="shared" si="66"/>
        <v>3</v>
      </c>
      <c r="EH64" s="137">
        <v>2</v>
      </c>
      <c r="EI64" s="138">
        <v>1</v>
      </c>
      <c r="EJ64" s="138"/>
      <c r="EK64" s="138"/>
      <c r="EL64" s="68">
        <f t="shared" si="242"/>
        <v>32</v>
      </c>
      <c r="EM64" s="68">
        <f t="shared" si="242"/>
        <v>16</v>
      </c>
      <c r="EN64" s="68" t="str">
        <f t="shared" si="242"/>
        <v/>
      </c>
      <c r="EO64" s="92"/>
      <c r="EP64" s="149"/>
      <c r="EQ64" s="69"/>
      <c r="ER64" s="69"/>
      <c r="ES64" s="69"/>
      <c r="ET64" s="69"/>
      <c r="EU64" s="69"/>
      <c r="EV64" s="69"/>
      <c r="EW64" s="68"/>
      <c r="EX64" s="147" t="str">
        <f t="shared" si="67"/>
        <v/>
      </c>
      <c r="EY64" s="137"/>
      <c r="EZ64" s="138"/>
      <c r="FA64" s="138"/>
      <c r="FB64" s="138"/>
      <c r="FC64" s="68" t="str">
        <f t="shared" si="243"/>
        <v/>
      </c>
      <c r="FD64" s="68" t="str">
        <f t="shared" si="243"/>
        <v/>
      </c>
      <c r="FE64" s="68" t="str">
        <f t="shared" si="243"/>
        <v/>
      </c>
      <c r="FF64" s="92"/>
      <c r="FG64" s="149"/>
      <c r="FH64" s="69"/>
      <c r="FI64" s="69"/>
      <c r="FJ64" s="69"/>
      <c r="FK64" s="69"/>
      <c r="FL64" s="69"/>
      <c r="FM64" s="69"/>
      <c r="FN64" s="68"/>
      <c r="FO64" s="145"/>
      <c r="FP64" s="137"/>
      <c r="FQ64" s="138"/>
      <c r="FR64" s="138"/>
      <c r="FS64" s="138"/>
      <c r="FT64" s="68"/>
      <c r="FU64" s="68"/>
      <c r="FV64" s="68"/>
      <c r="FW64" s="92"/>
      <c r="FX64" s="149"/>
      <c r="FY64" s="69"/>
      <c r="FZ64" s="69"/>
      <c r="GA64" s="69"/>
      <c r="GB64" s="69"/>
      <c r="GC64" s="69"/>
      <c r="GD64" s="69"/>
      <c r="GE64" s="68"/>
      <c r="GF64" s="145"/>
      <c r="GG64" s="137"/>
      <c r="GH64" s="138"/>
      <c r="GI64" s="138"/>
      <c r="GJ64" s="138"/>
      <c r="GK64" s="68"/>
      <c r="GL64" s="68"/>
      <c r="GM64" s="68"/>
      <c r="GN64" s="92"/>
      <c r="GO64" s="149"/>
      <c r="GP64" s="69"/>
      <c r="GQ64" s="69"/>
      <c r="GR64" s="69"/>
      <c r="GS64" s="69"/>
      <c r="GT64" s="69"/>
      <c r="GU64" s="69"/>
      <c r="GV64" s="68"/>
      <c r="GW64" s="145"/>
      <c r="GX64" s="137"/>
      <c r="GY64" s="138"/>
      <c r="GZ64" s="138"/>
      <c r="HA64" s="138"/>
      <c r="HB64" s="68"/>
      <c r="HC64" s="68"/>
      <c r="HD64" s="68"/>
      <c r="HE64" s="92"/>
      <c r="HF64" s="149"/>
      <c r="HG64" s="69"/>
      <c r="HH64" s="69"/>
      <c r="HI64" s="69"/>
      <c r="HJ64" s="69"/>
      <c r="HK64" s="69"/>
      <c r="HL64" s="69"/>
      <c r="HM64" s="68"/>
      <c r="HN64" s="145"/>
      <c r="HO64" s="137"/>
      <c r="HP64" s="138"/>
      <c r="HQ64" s="138"/>
      <c r="HR64" s="138"/>
      <c r="HS64" s="68"/>
      <c r="HT64" s="68"/>
      <c r="HU64" s="68"/>
      <c r="HV64" s="92"/>
      <c r="HW64" s="149"/>
      <c r="HX64" s="69"/>
      <c r="HY64" s="69"/>
      <c r="HZ64" s="69"/>
      <c r="IA64" s="69"/>
      <c r="IB64" s="69"/>
      <c r="IC64" s="69"/>
      <c r="ID64" s="68"/>
      <c r="IE64" s="215"/>
    </row>
    <row r="65" spans="1:239" s="1" customFormat="1" ht="18" customHeight="1" x14ac:dyDescent="0.35">
      <c r="A65" s="232" t="s">
        <v>275</v>
      </c>
      <c r="B65" s="131"/>
      <c r="C65" s="132" t="s">
        <v>276</v>
      </c>
      <c r="D65" s="258"/>
      <c r="E65" s="19"/>
      <c r="F65" s="19"/>
      <c r="G65" s="19"/>
      <c r="H65" s="259"/>
      <c r="I65" s="19"/>
      <c r="J65" s="19"/>
      <c r="K65" s="19"/>
      <c r="L65" s="19"/>
      <c r="M65" s="19"/>
      <c r="N65" s="19">
        <v>8</v>
      </c>
      <c r="O65" s="13"/>
      <c r="P65" s="13"/>
      <c r="Q65" s="11"/>
      <c r="R65" s="11"/>
      <c r="S65" s="11"/>
      <c r="T65" s="12"/>
      <c r="U65" s="11"/>
      <c r="V65" s="11"/>
      <c r="W65" s="11"/>
      <c r="X65" s="11"/>
      <c r="Y65" s="467">
        <v>4</v>
      </c>
      <c r="Z65" s="115"/>
      <c r="AA65" s="60">
        <f t="shared" si="244"/>
        <v>120</v>
      </c>
      <c r="AB65" s="19">
        <f t="shared" si="235"/>
        <v>48</v>
      </c>
      <c r="AC65" s="78">
        <f t="shared" si="236"/>
        <v>32</v>
      </c>
      <c r="AD65" s="78">
        <f t="shared" si="236"/>
        <v>16</v>
      </c>
      <c r="AE65" s="78">
        <f t="shared" si="236"/>
        <v>0</v>
      </c>
      <c r="AF65" s="79">
        <f t="shared" si="237"/>
        <v>72</v>
      </c>
      <c r="AG65" s="469">
        <f t="shared" si="238"/>
        <v>0.6</v>
      </c>
      <c r="AH65" s="77"/>
      <c r="AI65" s="145"/>
      <c r="AJ65" s="137"/>
      <c r="AK65" s="138"/>
      <c r="AL65" s="138"/>
      <c r="AM65" s="138"/>
      <c r="AN65" s="68"/>
      <c r="AO65" s="68"/>
      <c r="AP65" s="68"/>
      <c r="AQ65" s="92"/>
      <c r="AR65" s="149"/>
      <c r="AS65" s="69"/>
      <c r="AT65" s="69"/>
      <c r="AU65" s="69"/>
      <c r="AV65" s="69"/>
      <c r="AW65" s="69"/>
      <c r="AX65" s="69"/>
      <c r="AY65" s="68"/>
      <c r="AZ65" s="147" t="str">
        <f t="shared" si="69"/>
        <v/>
      </c>
      <c r="BA65" s="137"/>
      <c r="BB65" s="138"/>
      <c r="BC65" s="138"/>
      <c r="BD65" s="138"/>
      <c r="BE65" s="68"/>
      <c r="BF65" s="68"/>
      <c r="BG65" s="68"/>
      <c r="BH65" s="92"/>
      <c r="BI65" s="149"/>
      <c r="BJ65" s="69"/>
      <c r="BK65" s="69"/>
      <c r="BL65" s="69"/>
      <c r="BM65" s="69"/>
      <c r="BN65" s="69"/>
      <c r="BO65" s="69"/>
      <c r="BP65" s="68"/>
      <c r="BQ65" s="147" t="str">
        <f t="shared" si="62"/>
        <v/>
      </c>
      <c r="BR65" s="137"/>
      <c r="BS65" s="138"/>
      <c r="BT65" s="138"/>
      <c r="BU65" s="138"/>
      <c r="BV65" s="68" t="str">
        <f t="shared" si="239"/>
        <v/>
      </c>
      <c r="BW65" s="68" t="str">
        <f t="shared" si="239"/>
        <v/>
      </c>
      <c r="BX65" s="68" t="str">
        <f t="shared" si="239"/>
        <v/>
      </c>
      <c r="BY65" s="92"/>
      <c r="BZ65" s="149"/>
      <c r="CA65" s="69"/>
      <c r="CB65" s="69"/>
      <c r="CC65" s="69"/>
      <c r="CD65" s="69"/>
      <c r="CE65" s="69"/>
      <c r="CF65" s="69"/>
      <c r="CG65" s="68"/>
      <c r="CH65" s="147" t="str">
        <f t="shared" si="63"/>
        <v/>
      </c>
      <c r="CI65" s="137"/>
      <c r="CJ65" s="138"/>
      <c r="CK65" s="138"/>
      <c r="CL65" s="138"/>
      <c r="CM65" s="68"/>
      <c r="CN65" s="68"/>
      <c r="CO65" s="68"/>
      <c r="CP65" s="92"/>
      <c r="CQ65" s="149"/>
      <c r="CR65" s="69"/>
      <c r="CS65" s="69"/>
      <c r="CT65" s="69"/>
      <c r="CU65" s="69"/>
      <c r="CV65" s="69"/>
      <c r="CW65" s="69"/>
      <c r="CX65" s="68"/>
      <c r="CY65" s="147" t="str">
        <f t="shared" si="64"/>
        <v/>
      </c>
      <c r="CZ65" s="137"/>
      <c r="DA65" s="138"/>
      <c r="DB65" s="138"/>
      <c r="DC65" s="138"/>
      <c r="DD65" s="68" t="str">
        <f t="shared" si="240"/>
        <v/>
      </c>
      <c r="DE65" s="68" t="str">
        <f t="shared" si="240"/>
        <v/>
      </c>
      <c r="DF65" s="68" t="str">
        <f t="shared" si="240"/>
        <v/>
      </c>
      <c r="DG65" s="92"/>
      <c r="DH65" s="149"/>
      <c r="DI65" s="69"/>
      <c r="DJ65" s="69"/>
      <c r="DK65" s="69"/>
      <c r="DL65" s="69"/>
      <c r="DM65" s="69"/>
      <c r="DN65" s="69"/>
      <c r="DO65" s="68"/>
      <c r="DP65" s="147" t="str">
        <f t="shared" si="65"/>
        <v/>
      </c>
      <c r="DQ65" s="137"/>
      <c r="DR65" s="138"/>
      <c r="DS65" s="138"/>
      <c r="DT65" s="138"/>
      <c r="DU65" s="68" t="str">
        <f t="shared" si="241"/>
        <v/>
      </c>
      <c r="DV65" s="68" t="str">
        <f t="shared" si="241"/>
        <v/>
      </c>
      <c r="DW65" s="68" t="str">
        <f t="shared" si="241"/>
        <v/>
      </c>
      <c r="DX65" s="92"/>
      <c r="DY65" s="149"/>
      <c r="DZ65" s="69"/>
      <c r="EA65" s="69"/>
      <c r="EB65" s="69"/>
      <c r="EC65" s="69"/>
      <c r="ED65" s="69"/>
      <c r="EE65" s="69"/>
      <c r="EF65" s="68"/>
      <c r="EG65" s="147" t="str">
        <f t="shared" si="66"/>
        <v/>
      </c>
      <c r="EH65" s="137"/>
      <c r="EI65" s="138"/>
      <c r="EJ65" s="138"/>
      <c r="EK65" s="138"/>
      <c r="EL65" s="68" t="str">
        <f t="shared" si="242"/>
        <v/>
      </c>
      <c r="EM65" s="68" t="str">
        <f t="shared" si="242"/>
        <v/>
      </c>
      <c r="EN65" s="68" t="str">
        <f t="shared" si="242"/>
        <v/>
      </c>
      <c r="EO65" s="92"/>
      <c r="EP65" s="149"/>
      <c r="EQ65" s="69"/>
      <c r="ER65" s="69"/>
      <c r="ES65" s="69"/>
      <c r="ET65" s="69"/>
      <c r="EU65" s="69"/>
      <c r="EV65" s="69"/>
      <c r="EW65" s="68"/>
      <c r="EX65" s="147">
        <f t="shared" si="67"/>
        <v>3</v>
      </c>
      <c r="EY65" s="137">
        <v>2</v>
      </c>
      <c r="EZ65" s="138">
        <v>1</v>
      </c>
      <c r="FA65" s="138"/>
      <c r="FB65" s="138"/>
      <c r="FC65" s="68">
        <f t="shared" ref="FC65:FE67" si="245">IF(EY65&lt;&gt;0,$EX$17*EY65,"")</f>
        <v>32</v>
      </c>
      <c r="FD65" s="68">
        <f t="shared" si="245"/>
        <v>16</v>
      </c>
      <c r="FE65" s="68" t="str">
        <f t="shared" si="245"/>
        <v/>
      </c>
      <c r="FF65" s="92"/>
      <c r="FG65" s="149"/>
      <c r="FH65" s="69"/>
      <c r="FI65" s="69"/>
      <c r="FJ65" s="69"/>
      <c r="FK65" s="69"/>
      <c r="FL65" s="69"/>
      <c r="FM65" s="69"/>
      <c r="FN65" s="68"/>
      <c r="FO65" s="145"/>
      <c r="FP65" s="137"/>
      <c r="FQ65" s="138"/>
      <c r="FR65" s="138"/>
      <c r="FS65" s="138"/>
      <c r="FT65" s="68"/>
      <c r="FU65" s="68"/>
      <c r="FV65" s="68"/>
      <c r="FW65" s="92"/>
      <c r="FX65" s="149"/>
      <c r="FY65" s="69"/>
      <c r="FZ65" s="69"/>
      <c r="GA65" s="69"/>
      <c r="GB65" s="69"/>
      <c r="GC65" s="69"/>
      <c r="GD65" s="69"/>
      <c r="GE65" s="68"/>
      <c r="GF65" s="145"/>
      <c r="GG65" s="137"/>
      <c r="GH65" s="138"/>
      <c r="GI65" s="138"/>
      <c r="GJ65" s="138"/>
      <c r="GK65" s="68"/>
      <c r="GL65" s="68"/>
      <c r="GM65" s="68"/>
      <c r="GN65" s="92"/>
      <c r="GO65" s="149"/>
      <c r="GP65" s="69"/>
      <c r="GQ65" s="69"/>
      <c r="GR65" s="69"/>
      <c r="GS65" s="69"/>
      <c r="GT65" s="69"/>
      <c r="GU65" s="69"/>
      <c r="GV65" s="68"/>
      <c r="GW65" s="145"/>
      <c r="GX65" s="137"/>
      <c r="GY65" s="138"/>
      <c r="GZ65" s="138"/>
      <c r="HA65" s="138"/>
      <c r="HB65" s="68"/>
      <c r="HC65" s="68"/>
      <c r="HD65" s="68"/>
      <c r="HE65" s="92"/>
      <c r="HF65" s="149"/>
      <c r="HG65" s="69"/>
      <c r="HH65" s="69"/>
      <c r="HI65" s="69"/>
      <c r="HJ65" s="69"/>
      <c r="HK65" s="69"/>
      <c r="HL65" s="69"/>
      <c r="HM65" s="68"/>
      <c r="HN65" s="145"/>
      <c r="HO65" s="137"/>
      <c r="HP65" s="138"/>
      <c r="HQ65" s="138"/>
      <c r="HR65" s="138"/>
      <c r="HS65" s="68"/>
      <c r="HT65" s="68"/>
      <c r="HU65" s="68"/>
      <c r="HV65" s="92"/>
      <c r="HW65" s="149"/>
      <c r="HX65" s="69"/>
      <c r="HY65" s="69"/>
      <c r="HZ65" s="69"/>
      <c r="IA65" s="69"/>
      <c r="IB65" s="69"/>
      <c r="IC65" s="69"/>
      <c r="ID65" s="68"/>
      <c r="IE65" s="215"/>
    </row>
    <row r="66" spans="1:239" s="1" customFormat="1" ht="18" customHeight="1" x14ac:dyDescent="0.35">
      <c r="A66" s="232" t="s">
        <v>200</v>
      </c>
      <c r="B66" s="131"/>
      <c r="C66" s="132" t="s">
        <v>277</v>
      </c>
      <c r="D66" s="258"/>
      <c r="E66" s="19"/>
      <c r="F66" s="19"/>
      <c r="G66" s="19"/>
      <c r="H66" s="259"/>
      <c r="I66" s="19"/>
      <c r="J66" s="19"/>
      <c r="K66" s="19"/>
      <c r="L66" s="19"/>
      <c r="M66" s="19"/>
      <c r="N66" s="19">
        <v>8</v>
      </c>
      <c r="O66" s="13"/>
      <c r="P66" s="13"/>
      <c r="Q66" s="11"/>
      <c r="R66" s="11"/>
      <c r="S66" s="11"/>
      <c r="T66" s="12"/>
      <c r="U66" s="11"/>
      <c r="V66" s="11"/>
      <c r="W66" s="11"/>
      <c r="X66" s="11"/>
      <c r="Y66" s="467">
        <v>4</v>
      </c>
      <c r="Z66" s="115"/>
      <c r="AA66" s="60">
        <f t="shared" si="244"/>
        <v>120</v>
      </c>
      <c r="AB66" s="643">
        <f t="shared" si="235"/>
        <v>48</v>
      </c>
      <c r="AC66" s="644">
        <f t="shared" si="236"/>
        <v>32</v>
      </c>
      <c r="AD66" s="644">
        <f t="shared" si="236"/>
        <v>16</v>
      </c>
      <c r="AE66" s="644">
        <f t="shared" si="236"/>
        <v>0</v>
      </c>
      <c r="AF66" s="645">
        <f t="shared" si="237"/>
        <v>72</v>
      </c>
      <c r="AG66" s="646">
        <f t="shared" si="238"/>
        <v>0.6</v>
      </c>
      <c r="AH66" s="647"/>
      <c r="AI66" s="147"/>
      <c r="AJ66" s="137"/>
      <c r="AK66" s="138"/>
      <c r="AL66" s="138"/>
      <c r="AM66" s="138"/>
      <c r="AN66" s="68"/>
      <c r="AO66" s="68"/>
      <c r="AP66" s="68"/>
      <c r="AQ66" s="92"/>
      <c r="AR66" s="149"/>
      <c r="AS66" s="69"/>
      <c r="AT66" s="69"/>
      <c r="AU66" s="69"/>
      <c r="AV66" s="69"/>
      <c r="AW66" s="69"/>
      <c r="AX66" s="69"/>
      <c r="AY66" s="68"/>
      <c r="AZ66" s="147" t="str">
        <f t="shared" si="69"/>
        <v/>
      </c>
      <c r="BA66" s="137"/>
      <c r="BB66" s="138"/>
      <c r="BC66" s="138"/>
      <c r="BD66" s="138"/>
      <c r="BE66" s="68"/>
      <c r="BF66" s="68"/>
      <c r="BG66" s="68"/>
      <c r="BH66" s="92"/>
      <c r="BI66" s="149"/>
      <c r="BJ66" s="69"/>
      <c r="BK66" s="69"/>
      <c r="BL66" s="69"/>
      <c r="BM66" s="69"/>
      <c r="BN66" s="69"/>
      <c r="BO66" s="69"/>
      <c r="BP66" s="68"/>
      <c r="BQ66" s="147" t="str">
        <f t="shared" si="62"/>
        <v/>
      </c>
      <c r="BR66" s="137"/>
      <c r="BS66" s="138"/>
      <c r="BT66" s="138"/>
      <c r="BU66" s="138"/>
      <c r="BV66" s="68" t="str">
        <f t="shared" si="239"/>
        <v/>
      </c>
      <c r="BW66" s="68" t="str">
        <f t="shared" si="239"/>
        <v/>
      </c>
      <c r="BX66" s="68" t="str">
        <f t="shared" si="239"/>
        <v/>
      </c>
      <c r="BY66" s="92"/>
      <c r="BZ66" s="149"/>
      <c r="CA66" s="69"/>
      <c r="CB66" s="69"/>
      <c r="CC66" s="69"/>
      <c r="CD66" s="69"/>
      <c r="CE66" s="69"/>
      <c r="CF66" s="69"/>
      <c r="CG66" s="68"/>
      <c r="CH66" s="147" t="str">
        <f t="shared" si="63"/>
        <v/>
      </c>
      <c r="CI66" s="137"/>
      <c r="CJ66" s="138"/>
      <c r="CK66" s="138"/>
      <c r="CL66" s="138"/>
      <c r="CM66" s="68"/>
      <c r="CN66" s="68"/>
      <c r="CO66" s="68"/>
      <c r="CP66" s="92"/>
      <c r="CQ66" s="149"/>
      <c r="CR66" s="69"/>
      <c r="CS66" s="69"/>
      <c r="CT66" s="69"/>
      <c r="CU66" s="69"/>
      <c r="CV66" s="69"/>
      <c r="CW66" s="69"/>
      <c r="CX66" s="68"/>
      <c r="CY66" s="147" t="str">
        <f t="shared" si="64"/>
        <v/>
      </c>
      <c r="CZ66" s="137"/>
      <c r="DA66" s="138"/>
      <c r="DB66" s="138"/>
      <c r="DC66" s="138"/>
      <c r="DD66" s="68" t="str">
        <f t="shared" si="240"/>
        <v/>
      </c>
      <c r="DE66" s="68" t="str">
        <f t="shared" si="240"/>
        <v/>
      </c>
      <c r="DF66" s="68" t="str">
        <f t="shared" si="240"/>
        <v/>
      </c>
      <c r="DG66" s="92"/>
      <c r="DH66" s="149"/>
      <c r="DI66" s="69"/>
      <c r="DJ66" s="69"/>
      <c r="DK66" s="69"/>
      <c r="DL66" s="69"/>
      <c r="DM66" s="69"/>
      <c r="DN66" s="69"/>
      <c r="DO66" s="68"/>
      <c r="DP66" s="147" t="str">
        <f t="shared" si="65"/>
        <v/>
      </c>
      <c r="DQ66" s="137"/>
      <c r="DR66" s="138"/>
      <c r="DS66" s="138"/>
      <c r="DT66" s="138"/>
      <c r="DU66" s="68" t="str">
        <f t="shared" si="241"/>
        <v/>
      </c>
      <c r="DV66" s="68" t="str">
        <f t="shared" si="241"/>
        <v/>
      </c>
      <c r="DW66" s="68" t="str">
        <f t="shared" si="241"/>
        <v/>
      </c>
      <c r="DX66" s="92"/>
      <c r="DY66" s="149"/>
      <c r="DZ66" s="69"/>
      <c r="EA66" s="69"/>
      <c r="EB66" s="69"/>
      <c r="EC66" s="69"/>
      <c r="ED66" s="69"/>
      <c r="EE66" s="69"/>
      <c r="EF66" s="68"/>
      <c r="EG66" s="147" t="str">
        <f t="shared" si="66"/>
        <v/>
      </c>
      <c r="EH66" s="137"/>
      <c r="EI66" s="138"/>
      <c r="EJ66" s="138"/>
      <c r="EK66" s="138"/>
      <c r="EL66" s="68" t="str">
        <f t="shared" si="242"/>
        <v/>
      </c>
      <c r="EM66" s="68" t="str">
        <f t="shared" si="242"/>
        <v/>
      </c>
      <c r="EN66" s="68" t="str">
        <f t="shared" si="242"/>
        <v/>
      </c>
      <c r="EO66" s="92"/>
      <c r="EP66" s="149"/>
      <c r="EQ66" s="69"/>
      <c r="ER66" s="69"/>
      <c r="ES66" s="69"/>
      <c r="ET66" s="69"/>
      <c r="EU66" s="69"/>
      <c r="EV66" s="69"/>
      <c r="EW66" s="68"/>
      <c r="EX66" s="147">
        <f t="shared" si="67"/>
        <v>3</v>
      </c>
      <c r="EY66" s="137">
        <v>2</v>
      </c>
      <c r="EZ66" s="138">
        <v>1</v>
      </c>
      <c r="FA66" s="138"/>
      <c r="FB66" s="138"/>
      <c r="FC66" s="68">
        <f t="shared" si="245"/>
        <v>32</v>
      </c>
      <c r="FD66" s="68">
        <f t="shared" si="245"/>
        <v>16</v>
      </c>
      <c r="FE66" s="68" t="str">
        <f t="shared" si="245"/>
        <v/>
      </c>
      <c r="FF66" s="92"/>
      <c r="FG66" s="149"/>
      <c r="FH66" s="69"/>
      <c r="FI66" s="69"/>
      <c r="FJ66" s="69"/>
      <c r="FK66" s="69"/>
      <c r="FL66" s="69"/>
      <c r="FM66" s="69"/>
      <c r="FN66" s="68"/>
      <c r="FO66" s="145"/>
      <c r="FP66" s="137"/>
      <c r="FQ66" s="138"/>
      <c r="FR66" s="138"/>
      <c r="FS66" s="138"/>
      <c r="FT66" s="68"/>
      <c r="FU66" s="68"/>
      <c r="FV66" s="68"/>
      <c r="FW66" s="92"/>
      <c r="FX66" s="149"/>
      <c r="FY66" s="69"/>
      <c r="FZ66" s="69"/>
      <c r="GA66" s="69"/>
      <c r="GB66" s="69"/>
      <c r="GC66" s="69"/>
      <c r="GD66" s="69"/>
      <c r="GE66" s="68"/>
      <c r="GF66" s="145"/>
      <c r="GG66" s="137"/>
      <c r="GH66" s="138"/>
      <c r="GI66" s="138"/>
      <c r="GJ66" s="138"/>
      <c r="GK66" s="68"/>
      <c r="GL66" s="68"/>
      <c r="GM66" s="68"/>
      <c r="GN66" s="92"/>
      <c r="GO66" s="149"/>
      <c r="GP66" s="69"/>
      <c r="GQ66" s="69"/>
      <c r="GR66" s="69"/>
      <c r="GS66" s="69"/>
      <c r="GT66" s="69"/>
      <c r="GU66" s="69"/>
      <c r="GV66" s="68"/>
      <c r="GW66" s="145"/>
      <c r="GX66" s="137"/>
      <c r="GY66" s="138"/>
      <c r="GZ66" s="138"/>
      <c r="HA66" s="138"/>
      <c r="HB66" s="68"/>
      <c r="HC66" s="68"/>
      <c r="HD66" s="68"/>
      <c r="HE66" s="92"/>
      <c r="HF66" s="149"/>
      <c r="HG66" s="69"/>
      <c r="HH66" s="69"/>
      <c r="HI66" s="69"/>
      <c r="HJ66" s="69"/>
      <c r="HK66" s="69"/>
      <c r="HL66" s="69"/>
      <c r="HM66" s="68"/>
      <c r="HN66" s="145"/>
      <c r="HO66" s="137"/>
      <c r="HP66" s="138"/>
      <c r="HQ66" s="138"/>
      <c r="HR66" s="138"/>
      <c r="HS66" s="68"/>
      <c r="HT66" s="68"/>
      <c r="HU66" s="68"/>
      <c r="HV66" s="92"/>
      <c r="HW66" s="149"/>
      <c r="HX66" s="69"/>
      <c r="HY66" s="69"/>
      <c r="HZ66" s="69"/>
      <c r="IA66" s="69"/>
      <c r="IB66" s="69"/>
      <c r="IC66" s="69"/>
      <c r="ID66" s="68"/>
      <c r="IE66" s="215"/>
    </row>
    <row r="67" spans="1:239" s="1" customFormat="1" ht="18" customHeight="1" thickBot="1" x14ac:dyDescent="0.4">
      <c r="A67" s="232" t="s">
        <v>201</v>
      </c>
      <c r="B67" s="131"/>
      <c r="C67" s="132" t="s">
        <v>278</v>
      </c>
      <c r="D67" s="258"/>
      <c r="E67" s="19"/>
      <c r="F67" s="19"/>
      <c r="G67" s="19"/>
      <c r="H67" s="259"/>
      <c r="I67" s="19"/>
      <c r="J67" s="19"/>
      <c r="K67" s="19"/>
      <c r="L67" s="19"/>
      <c r="M67" s="19"/>
      <c r="N67" s="19">
        <v>8</v>
      </c>
      <c r="O67" s="13"/>
      <c r="P67" s="13"/>
      <c r="Q67" s="11"/>
      <c r="R67" s="11"/>
      <c r="S67" s="11"/>
      <c r="T67" s="12"/>
      <c r="U67" s="11"/>
      <c r="V67" s="11"/>
      <c r="W67" s="11"/>
      <c r="X67" s="11"/>
      <c r="Y67" s="467">
        <v>4</v>
      </c>
      <c r="Z67" s="115"/>
      <c r="AA67" s="60">
        <f t="shared" si="244"/>
        <v>120</v>
      </c>
      <c r="AB67" s="648">
        <f t="shared" si="235"/>
        <v>48</v>
      </c>
      <c r="AC67" s="649">
        <f t="shared" si="236"/>
        <v>32</v>
      </c>
      <c r="AD67" s="649">
        <f t="shared" si="236"/>
        <v>16</v>
      </c>
      <c r="AE67" s="649">
        <f t="shared" si="236"/>
        <v>0</v>
      </c>
      <c r="AF67" s="650">
        <f t="shared" si="237"/>
        <v>72</v>
      </c>
      <c r="AG67" s="651">
        <f t="shared" si="238"/>
        <v>0.6</v>
      </c>
      <c r="AH67" s="652"/>
      <c r="AI67" s="653"/>
      <c r="AJ67" s="654"/>
      <c r="AK67" s="655"/>
      <c r="AL67" s="655"/>
      <c r="AM67" s="655"/>
      <c r="AN67" s="656"/>
      <c r="AO67" s="656"/>
      <c r="AP67" s="656"/>
      <c r="AQ67" s="657"/>
      <c r="AR67" s="658"/>
      <c r="AS67" s="659"/>
      <c r="AT67" s="659"/>
      <c r="AU67" s="659"/>
      <c r="AV67" s="659"/>
      <c r="AW67" s="659"/>
      <c r="AX67" s="659"/>
      <c r="AY67" s="656"/>
      <c r="AZ67" s="660" t="str">
        <f t="shared" si="69"/>
        <v/>
      </c>
      <c r="BA67" s="654"/>
      <c r="BB67" s="655"/>
      <c r="BC67" s="655"/>
      <c r="BD67" s="655"/>
      <c r="BE67" s="656"/>
      <c r="BF67" s="656"/>
      <c r="BG67" s="656"/>
      <c r="BH67" s="657"/>
      <c r="BI67" s="658"/>
      <c r="BJ67" s="659"/>
      <c r="BK67" s="659"/>
      <c r="BL67" s="659"/>
      <c r="BM67" s="659"/>
      <c r="BN67" s="659"/>
      <c r="BO67" s="659"/>
      <c r="BP67" s="656"/>
      <c r="BQ67" s="660" t="str">
        <f t="shared" si="62"/>
        <v/>
      </c>
      <c r="BR67" s="654"/>
      <c r="BS67" s="655"/>
      <c r="BT67" s="655"/>
      <c r="BU67" s="655"/>
      <c r="BV67" s="656" t="str">
        <f t="shared" si="239"/>
        <v/>
      </c>
      <c r="BW67" s="656" t="str">
        <f t="shared" si="239"/>
        <v/>
      </c>
      <c r="BX67" s="656" t="str">
        <f t="shared" si="239"/>
        <v/>
      </c>
      <c r="BY67" s="657"/>
      <c r="BZ67" s="658"/>
      <c r="CA67" s="659"/>
      <c r="CB67" s="659"/>
      <c r="CC67" s="659"/>
      <c r="CD67" s="659"/>
      <c r="CE67" s="659"/>
      <c r="CF67" s="659"/>
      <c r="CG67" s="656"/>
      <c r="CH67" s="660" t="str">
        <f t="shared" si="63"/>
        <v/>
      </c>
      <c r="CI67" s="654"/>
      <c r="CJ67" s="655"/>
      <c r="CK67" s="655"/>
      <c r="CL67" s="655"/>
      <c r="CM67" s="656"/>
      <c r="CN67" s="656"/>
      <c r="CO67" s="656"/>
      <c r="CP67" s="657"/>
      <c r="CQ67" s="658"/>
      <c r="CR67" s="659"/>
      <c r="CS67" s="659"/>
      <c r="CT67" s="659"/>
      <c r="CU67" s="659"/>
      <c r="CV67" s="659"/>
      <c r="CW67" s="659"/>
      <c r="CX67" s="656"/>
      <c r="CY67" s="660" t="str">
        <f t="shared" si="64"/>
        <v/>
      </c>
      <c r="CZ67" s="654"/>
      <c r="DA67" s="655"/>
      <c r="DB67" s="655"/>
      <c r="DC67" s="655"/>
      <c r="DD67" s="656" t="str">
        <f t="shared" si="240"/>
        <v/>
      </c>
      <c r="DE67" s="656" t="str">
        <f t="shared" si="240"/>
        <v/>
      </c>
      <c r="DF67" s="656" t="str">
        <f t="shared" si="240"/>
        <v/>
      </c>
      <c r="DG67" s="657"/>
      <c r="DH67" s="658"/>
      <c r="DI67" s="659"/>
      <c r="DJ67" s="659"/>
      <c r="DK67" s="659"/>
      <c r="DL67" s="659"/>
      <c r="DM67" s="659"/>
      <c r="DN67" s="659"/>
      <c r="DO67" s="656"/>
      <c r="DP67" s="660" t="str">
        <f t="shared" si="65"/>
        <v/>
      </c>
      <c r="DQ67" s="654"/>
      <c r="DR67" s="655"/>
      <c r="DS67" s="655"/>
      <c r="DT67" s="655"/>
      <c r="DU67" s="656" t="str">
        <f t="shared" si="241"/>
        <v/>
      </c>
      <c r="DV67" s="656" t="str">
        <f t="shared" si="241"/>
        <v/>
      </c>
      <c r="DW67" s="656" t="str">
        <f t="shared" si="241"/>
        <v/>
      </c>
      <c r="DX67" s="657"/>
      <c r="DY67" s="658"/>
      <c r="DZ67" s="659"/>
      <c r="EA67" s="659"/>
      <c r="EB67" s="659"/>
      <c r="EC67" s="659"/>
      <c r="ED67" s="659"/>
      <c r="EE67" s="659"/>
      <c r="EF67" s="656"/>
      <c r="EG67" s="660" t="str">
        <f t="shared" si="66"/>
        <v/>
      </c>
      <c r="EH67" s="654"/>
      <c r="EI67" s="655"/>
      <c r="EJ67" s="655"/>
      <c r="EK67" s="655"/>
      <c r="EL67" s="656" t="str">
        <f t="shared" si="242"/>
        <v/>
      </c>
      <c r="EM67" s="656" t="str">
        <f t="shared" si="242"/>
        <v/>
      </c>
      <c r="EN67" s="656" t="str">
        <f t="shared" si="242"/>
        <v/>
      </c>
      <c r="EO67" s="657"/>
      <c r="EP67" s="658"/>
      <c r="EQ67" s="659"/>
      <c r="ER67" s="659"/>
      <c r="ES67" s="659"/>
      <c r="ET67" s="659"/>
      <c r="EU67" s="659"/>
      <c r="EV67" s="659"/>
      <c r="EW67" s="656"/>
      <c r="EX67" s="660">
        <f t="shared" si="67"/>
        <v>3</v>
      </c>
      <c r="EY67" s="661">
        <v>2</v>
      </c>
      <c r="EZ67" s="662">
        <v>1</v>
      </c>
      <c r="FA67" s="662"/>
      <c r="FB67" s="662"/>
      <c r="FC67" s="663">
        <f t="shared" si="245"/>
        <v>32</v>
      </c>
      <c r="FD67" s="663">
        <f t="shared" si="245"/>
        <v>16</v>
      </c>
      <c r="FE67" s="663" t="str">
        <f t="shared" si="245"/>
        <v/>
      </c>
      <c r="FF67" s="664"/>
      <c r="FG67" s="665"/>
      <c r="FH67" s="666"/>
      <c r="FI67" s="666"/>
      <c r="FJ67" s="666"/>
      <c r="FK67" s="666"/>
      <c r="FL67" s="666"/>
      <c r="FM67" s="666"/>
      <c r="FN67" s="663"/>
      <c r="FO67" s="667"/>
      <c r="FP67" s="661"/>
      <c r="FQ67" s="662"/>
      <c r="FR67" s="662"/>
      <c r="FS67" s="662"/>
      <c r="FT67" s="663"/>
      <c r="FU67" s="663"/>
      <c r="FV67" s="663"/>
      <c r="FW67" s="664"/>
      <c r="FX67" s="665"/>
      <c r="FY67" s="666"/>
      <c r="FZ67" s="666"/>
      <c r="GA67" s="666"/>
      <c r="GB67" s="666"/>
      <c r="GC67" s="666"/>
      <c r="GD67" s="666"/>
      <c r="GE67" s="663"/>
      <c r="GF67" s="667"/>
      <c r="GG67" s="661"/>
      <c r="GH67" s="662"/>
      <c r="GI67" s="662"/>
      <c r="GJ67" s="662"/>
      <c r="GK67" s="663"/>
      <c r="GL67" s="663"/>
      <c r="GM67" s="663"/>
      <c r="GN67" s="664"/>
      <c r="GO67" s="665"/>
      <c r="GP67" s="666"/>
      <c r="GQ67" s="666"/>
      <c r="GR67" s="666"/>
      <c r="GS67" s="666"/>
      <c r="GT67" s="666"/>
      <c r="GU67" s="666"/>
      <c r="GV67" s="663"/>
      <c r="GW67" s="667"/>
      <c r="GX67" s="661"/>
      <c r="GY67" s="662"/>
      <c r="GZ67" s="662"/>
      <c r="HA67" s="662"/>
      <c r="HB67" s="663"/>
      <c r="HC67" s="663"/>
      <c r="HD67" s="663"/>
      <c r="HE67" s="664"/>
      <c r="HF67" s="665"/>
      <c r="HG67" s="666"/>
      <c r="HH67" s="666"/>
      <c r="HI67" s="666"/>
      <c r="HJ67" s="666"/>
      <c r="HK67" s="666"/>
      <c r="HL67" s="666"/>
      <c r="HM67" s="663"/>
      <c r="HN67" s="667"/>
      <c r="HO67" s="661"/>
      <c r="HP67" s="662"/>
      <c r="HQ67" s="662"/>
      <c r="HR67" s="662"/>
      <c r="HS67" s="663"/>
      <c r="HT67" s="663"/>
      <c r="HU67" s="663"/>
      <c r="HV67" s="664"/>
      <c r="HW67" s="665"/>
      <c r="HX67" s="666"/>
      <c r="HY67" s="666"/>
      <c r="HZ67" s="666"/>
      <c r="IA67" s="666"/>
      <c r="IB67" s="666"/>
      <c r="IC67" s="666"/>
      <c r="ID67" s="663"/>
      <c r="IE67" s="668"/>
    </row>
    <row r="68" spans="1:239" s="61" customFormat="1" ht="19.95" customHeight="1" thickBot="1" x14ac:dyDescent="0.4">
      <c r="A68" s="235"/>
      <c r="B68" s="638" t="s">
        <v>38</v>
      </c>
      <c r="C68" s="205" t="s">
        <v>84</v>
      </c>
      <c r="D68" s="133"/>
      <c r="E68" s="86"/>
      <c r="F68" s="86"/>
      <c r="G68" s="86"/>
      <c r="H68" s="86"/>
      <c r="I68" s="86"/>
      <c r="J68" s="86"/>
      <c r="K68" s="86"/>
      <c r="L68" s="86"/>
      <c r="M68" s="86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466">
        <f>SUM(Y58:Y67)</f>
        <v>40</v>
      </c>
      <c r="Z68" s="116"/>
      <c r="AA68" s="89">
        <v>1200</v>
      </c>
      <c r="AB68" s="90"/>
      <c r="AC68" s="90"/>
      <c r="AD68" s="90"/>
      <c r="AE68" s="90"/>
      <c r="AF68" s="90"/>
      <c r="AG68" s="254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1"/>
      <c r="HT68" s="91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218"/>
    </row>
    <row r="69" spans="1:239" s="61" customFormat="1" ht="19.95" customHeight="1" thickBot="1" x14ac:dyDescent="0.4">
      <c r="A69" s="235"/>
      <c r="B69" s="638"/>
      <c r="C69" s="205"/>
      <c r="D69" s="133"/>
      <c r="E69" s="639" t="s">
        <v>261</v>
      </c>
      <c r="F69" s="86"/>
      <c r="G69" s="86"/>
      <c r="H69" s="86"/>
      <c r="I69" s="86"/>
      <c r="J69" s="86"/>
      <c r="K69" s="86"/>
      <c r="L69" s="86"/>
      <c r="M69" s="86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629">
        <v>60</v>
      </c>
      <c r="Z69" s="630"/>
      <c r="AA69" s="631">
        <v>1800</v>
      </c>
      <c r="AB69" s="632"/>
      <c r="AC69" s="632"/>
      <c r="AD69" s="632"/>
      <c r="AE69" s="632"/>
      <c r="AF69" s="632"/>
      <c r="AG69" s="633"/>
      <c r="AH69" s="91"/>
      <c r="AI69" s="634"/>
      <c r="AJ69" s="634"/>
      <c r="AK69" s="634"/>
      <c r="AL69" s="634"/>
      <c r="AM69" s="634"/>
      <c r="AN69" s="634"/>
      <c r="AO69" s="634"/>
      <c r="AP69" s="634"/>
      <c r="AQ69" s="634"/>
      <c r="AR69" s="634"/>
      <c r="AS69" s="634"/>
      <c r="AT69" s="634"/>
      <c r="AU69" s="634"/>
      <c r="AV69" s="634"/>
      <c r="AW69" s="634"/>
      <c r="AX69" s="634"/>
      <c r="AY69" s="634"/>
      <c r="AZ69" s="634"/>
      <c r="BA69" s="634"/>
      <c r="BB69" s="634"/>
      <c r="BC69" s="634"/>
      <c r="BD69" s="634"/>
      <c r="BE69" s="634"/>
      <c r="BF69" s="634"/>
      <c r="BG69" s="634"/>
      <c r="BH69" s="634"/>
      <c r="BI69" s="634"/>
      <c r="BJ69" s="634"/>
      <c r="BK69" s="634"/>
      <c r="BL69" s="634"/>
      <c r="BM69" s="634"/>
      <c r="BN69" s="634"/>
      <c r="BO69" s="634"/>
      <c r="BP69" s="634"/>
      <c r="BQ69" s="634"/>
      <c r="BR69" s="634"/>
      <c r="BS69" s="634"/>
      <c r="BT69" s="634"/>
      <c r="BU69" s="634"/>
      <c r="BV69" s="634"/>
      <c r="BW69" s="634"/>
      <c r="BX69" s="634"/>
      <c r="BY69" s="634"/>
      <c r="BZ69" s="634"/>
      <c r="CA69" s="634"/>
      <c r="CB69" s="634"/>
      <c r="CC69" s="634"/>
      <c r="CD69" s="634"/>
      <c r="CE69" s="634"/>
      <c r="CF69" s="634"/>
      <c r="CG69" s="634"/>
      <c r="CH69" s="634"/>
      <c r="CI69" s="634"/>
      <c r="CJ69" s="634"/>
      <c r="CK69" s="634"/>
      <c r="CL69" s="634"/>
      <c r="CM69" s="634"/>
      <c r="CN69" s="634"/>
      <c r="CO69" s="634"/>
      <c r="CP69" s="634"/>
      <c r="CQ69" s="634"/>
      <c r="CR69" s="634"/>
      <c r="CS69" s="634"/>
      <c r="CT69" s="634"/>
      <c r="CU69" s="634"/>
      <c r="CV69" s="634"/>
      <c r="CW69" s="634"/>
      <c r="CX69" s="634"/>
      <c r="CY69" s="634"/>
      <c r="CZ69" s="634"/>
      <c r="DA69" s="634"/>
      <c r="DB69" s="634"/>
      <c r="DC69" s="634"/>
      <c r="DD69" s="634"/>
      <c r="DE69" s="634"/>
      <c r="DF69" s="634"/>
      <c r="DG69" s="634"/>
      <c r="DH69" s="634"/>
      <c r="DI69" s="634"/>
      <c r="DJ69" s="634"/>
      <c r="DK69" s="634"/>
      <c r="DL69" s="634"/>
      <c r="DM69" s="634"/>
      <c r="DN69" s="634"/>
      <c r="DO69" s="634"/>
      <c r="DP69" s="634"/>
      <c r="DQ69" s="634"/>
      <c r="DR69" s="634"/>
      <c r="DS69" s="634"/>
      <c r="DT69" s="634"/>
      <c r="DU69" s="634"/>
      <c r="DV69" s="634"/>
      <c r="DW69" s="634"/>
      <c r="DX69" s="634"/>
      <c r="DY69" s="634"/>
      <c r="DZ69" s="634"/>
      <c r="EA69" s="634"/>
      <c r="EB69" s="634"/>
      <c r="EC69" s="634"/>
      <c r="ED69" s="634"/>
      <c r="EE69" s="634"/>
      <c r="EF69" s="634"/>
      <c r="EG69" s="634"/>
      <c r="EH69" s="634"/>
      <c r="EI69" s="634"/>
      <c r="EJ69" s="634"/>
      <c r="EK69" s="634"/>
      <c r="EL69" s="634"/>
      <c r="EM69" s="634"/>
      <c r="EN69" s="634"/>
      <c r="EO69" s="634"/>
      <c r="EP69" s="634"/>
      <c r="EQ69" s="634"/>
      <c r="ER69" s="634"/>
      <c r="ES69" s="634"/>
      <c r="ET69" s="634"/>
      <c r="EU69" s="634"/>
      <c r="EV69" s="634"/>
      <c r="EW69" s="634"/>
      <c r="EX69" s="634"/>
      <c r="EY69" s="634"/>
      <c r="EZ69" s="634"/>
      <c r="FA69" s="634"/>
      <c r="FB69" s="634"/>
      <c r="FC69" s="634"/>
      <c r="FD69" s="634"/>
      <c r="FE69" s="634"/>
      <c r="FF69" s="634"/>
      <c r="FG69" s="634"/>
      <c r="FH69" s="634"/>
      <c r="FI69" s="634"/>
      <c r="FJ69" s="634"/>
      <c r="FK69" s="634"/>
      <c r="FL69" s="634"/>
      <c r="FM69" s="634"/>
      <c r="FN69" s="634"/>
      <c r="FO69" s="634"/>
      <c r="FP69" s="634"/>
      <c r="FQ69" s="634"/>
      <c r="FR69" s="634"/>
      <c r="FS69" s="634"/>
      <c r="FT69" s="634"/>
      <c r="FU69" s="634"/>
      <c r="FV69" s="634"/>
      <c r="FW69" s="634"/>
      <c r="FX69" s="634"/>
      <c r="FY69" s="634"/>
      <c r="FZ69" s="634"/>
      <c r="GA69" s="634"/>
      <c r="GB69" s="634"/>
      <c r="GC69" s="634"/>
      <c r="GD69" s="634"/>
      <c r="GE69" s="634"/>
      <c r="GF69" s="634"/>
      <c r="GG69" s="634"/>
      <c r="GH69" s="634"/>
      <c r="GI69" s="634"/>
      <c r="GJ69" s="634"/>
      <c r="GK69" s="634"/>
      <c r="GL69" s="634"/>
      <c r="GM69" s="634"/>
      <c r="GN69" s="634"/>
      <c r="GO69" s="634"/>
      <c r="GP69" s="634"/>
      <c r="GQ69" s="634"/>
      <c r="GR69" s="634"/>
      <c r="GS69" s="634"/>
      <c r="GT69" s="634"/>
      <c r="GU69" s="634"/>
      <c r="GV69" s="634"/>
      <c r="GW69" s="634"/>
      <c r="GX69" s="634"/>
      <c r="GY69" s="634"/>
      <c r="GZ69" s="634"/>
      <c r="HA69" s="634"/>
      <c r="HB69" s="634"/>
      <c r="HC69" s="634"/>
      <c r="HD69" s="634"/>
      <c r="HE69" s="634"/>
      <c r="HF69" s="634"/>
      <c r="HG69" s="634"/>
      <c r="HH69" s="634"/>
      <c r="HI69" s="634"/>
      <c r="HJ69" s="634"/>
      <c r="HK69" s="634"/>
      <c r="HL69" s="634"/>
      <c r="HM69" s="634"/>
      <c r="HN69" s="634"/>
      <c r="HO69" s="634"/>
      <c r="HP69" s="634"/>
      <c r="HQ69" s="634"/>
      <c r="HR69" s="634"/>
      <c r="HS69" s="634"/>
      <c r="HT69" s="634"/>
      <c r="HU69" s="634"/>
      <c r="HV69" s="634"/>
      <c r="HW69" s="634"/>
      <c r="HX69" s="634"/>
      <c r="HY69" s="634"/>
      <c r="HZ69" s="634"/>
      <c r="IA69" s="634"/>
      <c r="IB69" s="634"/>
      <c r="IC69" s="634"/>
      <c r="ID69" s="91"/>
      <c r="IE69" s="635"/>
    </row>
    <row r="70" spans="1:239" s="61" customFormat="1" ht="19.95" customHeight="1" thickBot="1" x14ac:dyDescent="0.4">
      <c r="A70" s="235"/>
      <c r="B70" s="638"/>
      <c r="C70" s="205"/>
      <c r="D70" s="133"/>
      <c r="E70" s="86"/>
      <c r="F70" s="639" t="s">
        <v>92</v>
      </c>
      <c r="G70" s="86"/>
      <c r="H70" s="86"/>
      <c r="I70" s="86"/>
      <c r="J70" s="86"/>
      <c r="K70" s="86"/>
      <c r="L70" s="86"/>
      <c r="M70" s="86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629">
        <v>240</v>
      </c>
      <c r="Z70" s="630"/>
      <c r="AA70" s="631">
        <v>720</v>
      </c>
      <c r="AB70" s="632"/>
      <c r="AC70" s="632"/>
      <c r="AD70" s="632"/>
      <c r="AE70" s="632"/>
      <c r="AF70" s="632"/>
      <c r="AG70" s="633"/>
      <c r="AH70" s="91"/>
      <c r="AI70" s="634"/>
      <c r="AJ70" s="634"/>
      <c r="AK70" s="634"/>
      <c r="AL70" s="634"/>
      <c r="AM70" s="634"/>
      <c r="AN70" s="634"/>
      <c r="AO70" s="634"/>
      <c r="AP70" s="634"/>
      <c r="AQ70" s="634"/>
      <c r="AR70" s="634"/>
      <c r="AS70" s="634"/>
      <c r="AT70" s="634"/>
      <c r="AU70" s="634"/>
      <c r="AV70" s="634"/>
      <c r="AW70" s="634"/>
      <c r="AX70" s="634"/>
      <c r="AY70" s="634"/>
      <c r="AZ70" s="634"/>
      <c r="BA70" s="634"/>
      <c r="BB70" s="634"/>
      <c r="BC70" s="634"/>
      <c r="BD70" s="634"/>
      <c r="BE70" s="634"/>
      <c r="BF70" s="634"/>
      <c r="BG70" s="634"/>
      <c r="BH70" s="634"/>
      <c r="BI70" s="634"/>
      <c r="BJ70" s="634"/>
      <c r="BK70" s="634"/>
      <c r="BL70" s="634"/>
      <c r="BM70" s="634"/>
      <c r="BN70" s="634"/>
      <c r="BO70" s="634"/>
      <c r="BP70" s="634"/>
      <c r="BQ70" s="634"/>
      <c r="BR70" s="634"/>
      <c r="BS70" s="634"/>
      <c r="BT70" s="634"/>
      <c r="BU70" s="634"/>
      <c r="BV70" s="634"/>
      <c r="BW70" s="634"/>
      <c r="BX70" s="634"/>
      <c r="BY70" s="634"/>
      <c r="BZ70" s="634"/>
      <c r="CA70" s="634"/>
      <c r="CB70" s="634"/>
      <c r="CC70" s="634"/>
      <c r="CD70" s="634"/>
      <c r="CE70" s="634"/>
      <c r="CF70" s="634"/>
      <c r="CG70" s="634"/>
      <c r="CH70" s="634"/>
      <c r="CI70" s="634"/>
      <c r="CJ70" s="634"/>
      <c r="CK70" s="634"/>
      <c r="CL70" s="634"/>
      <c r="CM70" s="634"/>
      <c r="CN70" s="634"/>
      <c r="CO70" s="634"/>
      <c r="CP70" s="634"/>
      <c r="CQ70" s="634"/>
      <c r="CR70" s="634"/>
      <c r="CS70" s="634"/>
      <c r="CT70" s="634"/>
      <c r="CU70" s="634"/>
      <c r="CV70" s="634"/>
      <c r="CW70" s="634"/>
      <c r="CX70" s="634"/>
      <c r="CY70" s="634"/>
      <c r="CZ70" s="634"/>
      <c r="DA70" s="634"/>
      <c r="DB70" s="634"/>
      <c r="DC70" s="634"/>
      <c r="DD70" s="634"/>
      <c r="DE70" s="634"/>
      <c r="DF70" s="634"/>
      <c r="DG70" s="634"/>
      <c r="DH70" s="634"/>
      <c r="DI70" s="634"/>
      <c r="DJ70" s="634"/>
      <c r="DK70" s="634"/>
      <c r="DL70" s="634"/>
      <c r="DM70" s="634"/>
      <c r="DN70" s="634"/>
      <c r="DO70" s="634"/>
      <c r="DP70" s="634"/>
      <c r="DQ70" s="634"/>
      <c r="DR70" s="634"/>
      <c r="DS70" s="634"/>
      <c r="DT70" s="634"/>
      <c r="DU70" s="634"/>
      <c r="DV70" s="634"/>
      <c r="DW70" s="634"/>
      <c r="DX70" s="634"/>
      <c r="DY70" s="634"/>
      <c r="DZ70" s="634"/>
      <c r="EA70" s="634"/>
      <c r="EB70" s="634"/>
      <c r="EC70" s="634"/>
      <c r="ED70" s="634"/>
      <c r="EE70" s="634"/>
      <c r="EF70" s="634"/>
      <c r="EG70" s="634"/>
      <c r="EH70" s="634"/>
      <c r="EI70" s="634"/>
      <c r="EJ70" s="634"/>
      <c r="EK70" s="634"/>
      <c r="EL70" s="634"/>
      <c r="EM70" s="634"/>
      <c r="EN70" s="634"/>
      <c r="EO70" s="634"/>
      <c r="EP70" s="634"/>
      <c r="EQ70" s="634"/>
      <c r="ER70" s="634"/>
      <c r="ES70" s="634"/>
      <c r="ET70" s="634"/>
      <c r="EU70" s="634"/>
      <c r="EV70" s="634"/>
      <c r="EW70" s="634"/>
      <c r="EX70" s="634"/>
      <c r="EY70" s="634"/>
      <c r="EZ70" s="634"/>
      <c r="FA70" s="634"/>
      <c r="FB70" s="634"/>
      <c r="FC70" s="634"/>
      <c r="FD70" s="634"/>
      <c r="FE70" s="634"/>
      <c r="FF70" s="634"/>
      <c r="FG70" s="634"/>
      <c r="FH70" s="634"/>
      <c r="FI70" s="634"/>
      <c r="FJ70" s="634"/>
      <c r="FK70" s="634"/>
      <c r="FL70" s="634"/>
      <c r="FM70" s="634"/>
      <c r="FN70" s="634"/>
      <c r="FO70" s="634"/>
      <c r="FP70" s="634"/>
      <c r="FQ70" s="634"/>
      <c r="FR70" s="634"/>
      <c r="FS70" s="634"/>
      <c r="FT70" s="634"/>
      <c r="FU70" s="634"/>
      <c r="FV70" s="634"/>
      <c r="FW70" s="634"/>
      <c r="FX70" s="634"/>
      <c r="FY70" s="634"/>
      <c r="FZ70" s="634"/>
      <c r="GA70" s="634"/>
      <c r="GB70" s="634"/>
      <c r="GC70" s="634"/>
      <c r="GD70" s="634"/>
      <c r="GE70" s="634"/>
      <c r="GF70" s="634"/>
      <c r="GG70" s="634"/>
      <c r="GH70" s="634"/>
      <c r="GI70" s="634"/>
      <c r="GJ70" s="634"/>
      <c r="GK70" s="634"/>
      <c r="GL70" s="634"/>
      <c r="GM70" s="634"/>
      <c r="GN70" s="634"/>
      <c r="GO70" s="634"/>
      <c r="GP70" s="634"/>
      <c r="GQ70" s="634"/>
      <c r="GR70" s="634"/>
      <c r="GS70" s="634"/>
      <c r="GT70" s="634"/>
      <c r="GU70" s="634"/>
      <c r="GV70" s="634"/>
      <c r="GW70" s="634"/>
      <c r="GX70" s="634"/>
      <c r="GY70" s="634"/>
      <c r="GZ70" s="634"/>
      <c r="HA70" s="634"/>
      <c r="HB70" s="634"/>
      <c r="HC70" s="634"/>
      <c r="HD70" s="634"/>
      <c r="HE70" s="634"/>
      <c r="HF70" s="634"/>
      <c r="HG70" s="634"/>
      <c r="HH70" s="634"/>
      <c r="HI70" s="634"/>
      <c r="HJ70" s="634"/>
      <c r="HK70" s="634"/>
      <c r="HL70" s="634"/>
      <c r="HM70" s="634"/>
      <c r="HN70" s="634"/>
      <c r="HO70" s="634"/>
      <c r="HP70" s="634"/>
      <c r="HQ70" s="634"/>
      <c r="HR70" s="634"/>
      <c r="HS70" s="634"/>
      <c r="HT70" s="634"/>
      <c r="HU70" s="634"/>
      <c r="HV70" s="634"/>
      <c r="HW70" s="634"/>
      <c r="HX70" s="634"/>
      <c r="HY70" s="634"/>
      <c r="HZ70" s="634"/>
      <c r="IA70" s="634"/>
      <c r="IB70" s="634"/>
      <c r="IC70" s="634"/>
      <c r="ID70" s="91"/>
      <c r="IE70" s="635"/>
    </row>
    <row r="71" spans="1:239" s="248" customFormat="1" ht="16.5" customHeight="1" thickBot="1" x14ac:dyDescent="0.35">
      <c r="A71" s="236"/>
      <c r="B71" s="144">
        <v>111</v>
      </c>
      <c r="C71" s="223"/>
      <c r="D71" s="7"/>
      <c r="E71" s="201"/>
      <c r="F71" s="202"/>
      <c r="G71" s="202"/>
      <c r="H71" s="202"/>
      <c r="I71" s="202"/>
      <c r="J71" s="202"/>
      <c r="K71" s="202"/>
      <c r="L71" s="202"/>
      <c r="M71" s="202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4"/>
      <c r="AA71" s="203"/>
      <c r="AB71" s="203"/>
      <c r="AC71" s="238"/>
      <c r="AD71" s="239"/>
      <c r="AE71" s="240"/>
      <c r="AF71" s="240"/>
      <c r="AG71" s="463" t="s">
        <v>190</v>
      </c>
      <c r="AH71" s="241" t="s">
        <v>0</v>
      </c>
      <c r="AI71" s="242">
        <f t="shared" ref="AI71:BN71" si="246">SUM(AI21:AI67)</f>
        <v>23</v>
      </c>
      <c r="AJ71" s="242">
        <f t="shared" si="246"/>
        <v>8</v>
      </c>
      <c r="AK71" s="242">
        <f t="shared" si="246"/>
        <v>7</v>
      </c>
      <c r="AL71" s="242">
        <f t="shared" si="246"/>
        <v>0</v>
      </c>
      <c r="AM71" s="242">
        <f t="shared" si="246"/>
        <v>0</v>
      </c>
      <c r="AN71" s="242">
        <f t="shared" si="246"/>
        <v>128</v>
      </c>
      <c r="AO71" s="242">
        <f t="shared" si="246"/>
        <v>112</v>
      </c>
      <c r="AP71" s="242">
        <f t="shared" si="246"/>
        <v>0</v>
      </c>
      <c r="AQ71" s="242">
        <f t="shared" si="246"/>
        <v>0</v>
      </c>
      <c r="AR71" s="242">
        <f t="shared" si="246"/>
        <v>0</v>
      </c>
      <c r="AS71" s="242">
        <f t="shared" si="246"/>
        <v>0</v>
      </c>
      <c r="AT71" s="242">
        <f t="shared" si="246"/>
        <v>0</v>
      </c>
      <c r="AU71" s="242">
        <f t="shared" si="246"/>
        <v>0</v>
      </c>
      <c r="AV71" s="242">
        <f t="shared" si="246"/>
        <v>0</v>
      </c>
      <c r="AW71" s="242">
        <f t="shared" si="246"/>
        <v>0</v>
      </c>
      <c r="AX71" s="242">
        <f t="shared" si="246"/>
        <v>0</v>
      </c>
      <c r="AY71" s="242">
        <f t="shared" si="246"/>
        <v>0</v>
      </c>
      <c r="AZ71" s="242">
        <f t="shared" si="246"/>
        <v>20</v>
      </c>
      <c r="BA71" s="242">
        <f t="shared" si="246"/>
        <v>8</v>
      </c>
      <c r="BB71" s="242">
        <f t="shared" si="246"/>
        <v>6</v>
      </c>
      <c r="BC71" s="242">
        <f t="shared" si="246"/>
        <v>0</v>
      </c>
      <c r="BD71" s="242">
        <f t="shared" si="246"/>
        <v>0</v>
      </c>
      <c r="BE71" s="242">
        <f t="shared" si="246"/>
        <v>144</v>
      </c>
      <c r="BF71" s="242">
        <f t="shared" si="246"/>
        <v>108</v>
      </c>
      <c r="BG71" s="242">
        <f t="shared" si="246"/>
        <v>0</v>
      </c>
      <c r="BH71" s="242">
        <f t="shared" si="246"/>
        <v>0</v>
      </c>
      <c r="BI71" s="242">
        <f t="shared" si="246"/>
        <v>0</v>
      </c>
      <c r="BJ71" s="242">
        <f t="shared" si="246"/>
        <v>0</v>
      </c>
      <c r="BK71" s="242">
        <f t="shared" si="246"/>
        <v>0</v>
      </c>
      <c r="BL71" s="242">
        <f t="shared" si="246"/>
        <v>0</v>
      </c>
      <c r="BM71" s="242">
        <f t="shared" si="246"/>
        <v>0</v>
      </c>
      <c r="BN71" s="242">
        <f t="shared" si="246"/>
        <v>0</v>
      </c>
      <c r="BO71" s="242">
        <f t="shared" ref="BO71:CT71" si="247">SUM(BO21:BO67)</f>
        <v>0</v>
      </c>
      <c r="BP71" s="242">
        <f t="shared" si="247"/>
        <v>0</v>
      </c>
      <c r="BQ71" s="242">
        <f t="shared" si="247"/>
        <v>22</v>
      </c>
      <c r="BR71" s="242">
        <f t="shared" si="247"/>
        <v>12</v>
      </c>
      <c r="BS71" s="242">
        <f t="shared" si="247"/>
        <v>8</v>
      </c>
      <c r="BT71" s="242">
        <f t="shared" si="247"/>
        <v>0</v>
      </c>
      <c r="BU71" s="242">
        <f t="shared" si="247"/>
        <v>0</v>
      </c>
      <c r="BV71" s="243">
        <f t="shared" si="247"/>
        <v>192</v>
      </c>
      <c r="BW71" s="243">
        <f t="shared" si="247"/>
        <v>128</v>
      </c>
      <c r="BX71" s="243">
        <f t="shared" si="247"/>
        <v>0</v>
      </c>
      <c r="BY71" s="242">
        <f t="shared" si="247"/>
        <v>0</v>
      </c>
      <c r="BZ71" s="242">
        <f t="shared" si="247"/>
        <v>0</v>
      </c>
      <c r="CA71" s="242">
        <f t="shared" si="247"/>
        <v>0</v>
      </c>
      <c r="CB71" s="242">
        <f t="shared" si="247"/>
        <v>0</v>
      </c>
      <c r="CC71" s="242">
        <f t="shared" si="247"/>
        <v>0</v>
      </c>
      <c r="CD71" s="242">
        <f t="shared" si="247"/>
        <v>0</v>
      </c>
      <c r="CE71" s="242">
        <f t="shared" si="247"/>
        <v>0</v>
      </c>
      <c r="CF71" s="242">
        <f t="shared" si="247"/>
        <v>0</v>
      </c>
      <c r="CG71" s="242">
        <f t="shared" si="247"/>
        <v>0</v>
      </c>
      <c r="CH71" s="242">
        <f t="shared" si="247"/>
        <v>24</v>
      </c>
      <c r="CI71" s="242">
        <f t="shared" si="247"/>
        <v>10</v>
      </c>
      <c r="CJ71" s="242">
        <f t="shared" si="247"/>
        <v>8</v>
      </c>
      <c r="CK71" s="242">
        <f t="shared" si="247"/>
        <v>0</v>
      </c>
      <c r="CL71" s="242">
        <f t="shared" si="247"/>
        <v>0</v>
      </c>
      <c r="CM71" s="242">
        <f t="shared" si="247"/>
        <v>180</v>
      </c>
      <c r="CN71" s="242">
        <f t="shared" si="247"/>
        <v>144</v>
      </c>
      <c r="CO71" s="242">
        <f t="shared" si="247"/>
        <v>0</v>
      </c>
      <c r="CP71" s="242">
        <f t="shared" si="247"/>
        <v>0</v>
      </c>
      <c r="CQ71" s="242">
        <f t="shared" si="247"/>
        <v>0</v>
      </c>
      <c r="CR71" s="242">
        <f t="shared" si="247"/>
        <v>0</v>
      </c>
      <c r="CS71" s="242">
        <f t="shared" si="247"/>
        <v>0</v>
      </c>
      <c r="CT71" s="242">
        <f t="shared" si="247"/>
        <v>0</v>
      </c>
      <c r="CU71" s="242">
        <f t="shared" ref="CU71:DZ71" si="248">SUM(CU21:CU67)</f>
        <v>0</v>
      </c>
      <c r="CV71" s="242">
        <f t="shared" si="248"/>
        <v>0</v>
      </c>
      <c r="CW71" s="242">
        <f t="shared" si="248"/>
        <v>0</v>
      </c>
      <c r="CX71" s="242">
        <f t="shared" si="248"/>
        <v>0</v>
      </c>
      <c r="CY71" s="242">
        <f t="shared" si="248"/>
        <v>21</v>
      </c>
      <c r="CZ71" s="242">
        <f t="shared" si="248"/>
        <v>8</v>
      </c>
      <c r="DA71" s="242">
        <f t="shared" si="248"/>
        <v>5</v>
      </c>
      <c r="DB71" s="242">
        <f t="shared" si="248"/>
        <v>0</v>
      </c>
      <c r="DC71" s="242">
        <f t="shared" si="248"/>
        <v>0</v>
      </c>
      <c r="DD71" s="242">
        <f t="shared" si="248"/>
        <v>128</v>
      </c>
      <c r="DE71" s="242">
        <f t="shared" si="248"/>
        <v>80</v>
      </c>
      <c r="DF71" s="242">
        <f t="shared" si="248"/>
        <v>0</v>
      </c>
      <c r="DG71" s="242">
        <f t="shared" si="248"/>
        <v>0</v>
      </c>
      <c r="DH71" s="242">
        <f t="shared" si="248"/>
        <v>0</v>
      </c>
      <c r="DI71" s="242">
        <f t="shared" si="248"/>
        <v>0</v>
      </c>
      <c r="DJ71" s="242">
        <f t="shared" si="248"/>
        <v>0</v>
      </c>
      <c r="DK71" s="242">
        <f t="shared" si="248"/>
        <v>0</v>
      </c>
      <c r="DL71" s="242">
        <f t="shared" si="248"/>
        <v>0</v>
      </c>
      <c r="DM71" s="242">
        <f t="shared" si="248"/>
        <v>0</v>
      </c>
      <c r="DN71" s="242">
        <f t="shared" si="248"/>
        <v>0</v>
      </c>
      <c r="DO71" s="242">
        <f t="shared" si="248"/>
        <v>0</v>
      </c>
      <c r="DP71" s="242">
        <f t="shared" si="248"/>
        <v>21</v>
      </c>
      <c r="DQ71" s="242">
        <f t="shared" si="248"/>
        <v>6</v>
      </c>
      <c r="DR71" s="242">
        <f t="shared" si="248"/>
        <v>3</v>
      </c>
      <c r="DS71" s="242">
        <f t="shared" si="248"/>
        <v>0</v>
      </c>
      <c r="DT71" s="242">
        <f t="shared" si="248"/>
        <v>0</v>
      </c>
      <c r="DU71" s="242">
        <f t="shared" si="248"/>
        <v>108</v>
      </c>
      <c r="DV71" s="242">
        <f t="shared" si="248"/>
        <v>54</v>
      </c>
      <c r="DW71" s="242">
        <f t="shared" si="248"/>
        <v>0</v>
      </c>
      <c r="DX71" s="242">
        <f t="shared" si="248"/>
        <v>0</v>
      </c>
      <c r="DY71" s="242">
        <f t="shared" si="248"/>
        <v>0</v>
      </c>
      <c r="DZ71" s="242">
        <f t="shared" si="248"/>
        <v>0</v>
      </c>
      <c r="EA71" s="242">
        <f t="shared" ref="EA71:FG71" si="249">SUM(EA21:EA67)</f>
        <v>0</v>
      </c>
      <c r="EB71" s="242">
        <f t="shared" si="249"/>
        <v>0</v>
      </c>
      <c r="EC71" s="242">
        <f t="shared" si="249"/>
        <v>0</v>
      </c>
      <c r="ED71" s="242">
        <f t="shared" si="249"/>
        <v>0</v>
      </c>
      <c r="EE71" s="242">
        <f t="shared" si="249"/>
        <v>0</v>
      </c>
      <c r="EF71" s="242">
        <f t="shared" si="249"/>
        <v>0</v>
      </c>
      <c r="EG71" s="242">
        <f t="shared" si="249"/>
        <v>21</v>
      </c>
      <c r="EH71" s="242">
        <f t="shared" si="249"/>
        <v>4</v>
      </c>
      <c r="EI71" s="242">
        <f t="shared" si="249"/>
        <v>2</v>
      </c>
      <c r="EJ71" s="242">
        <f t="shared" si="249"/>
        <v>0</v>
      </c>
      <c r="EK71" s="242">
        <f t="shared" si="249"/>
        <v>0</v>
      </c>
      <c r="EL71" s="242">
        <f t="shared" si="249"/>
        <v>64</v>
      </c>
      <c r="EM71" s="242">
        <f t="shared" si="249"/>
        <v>32</v>
      </c>
      <c r="EN71" s="242">
        <f t="shared" si="249"/>
        <v>0</v>
      </c>
      <c r="EO71" s="242">
        <f t="shared" si="249"/>
        <v>0</v>
      </c>
      <c r="EP71" s="242">
        <f t="shared" si="249"/>
        <v>0</v>
      </c>
      <c r="EQ71" s="242">
        <f t="shared" si="249"/>
        <v>0</v>
      </c>
      <c r="ER71" s="242">
        <f t="shared" si="249"/>
        <v>0</v>
      </c>
      <c r="ES71" s="242">
        <f t="shared" si="249"/>
        <v>0</v>
      </c>
      <c r="ET71" s="242">
        <f t="shared" si="249"/>
        <v>0</v>
      </c>
      <c r="EU71" s="242">
        <f t="shared" si="249"/>
        <v>0</v>
      </c>
      <c r="EV71" s="242">
        <f t="shared" si="249"/>
        <v>0</v>
      </c>
      <c r="EW71" s="242">
        <f t="shared" si="249"/>
        <v>0</v>
      </c>
      <c r="EX71" s="242">
        <f t="shared" si="249"/>
        <v>21</v>
      </c>
      <c r="EY71" s="244">
        <f t="shared" si="249"/>
        <v>6</v>
      </c>
      <c r="EZ71" s="244">
        <f t="shared" si="249"/>
        <v>3</v>
      </c>
      <c r="FA71" s="244">
        <f t="shared" si="249"/>
        <v>0</v>
      </c>
      <c r="FB71" s="244">
        <f t="shared" si="249"/>
        <v>0</v>
      </c>
      <c r="FC71" s="245">
        <f t="shared" si="249"/>
        <v>96</v>
      </c>
      <c r="FD71" s="245">
        <f t="shared" si="249"/>
        <v>48</v>
      </c>
      <c r="FE71" s="245">
        <f t="shared" si="249"/>
        <v>0</v>
      </c>
      <c r="FF71" s="245">
        <f t="shared" si="249"/>
        <v>0</v>
      </c>
      <c r="FG71" s="244">
        <f t="shared" si="249"/>
        <v>0</v>
      </c>
      <c r="FH71" s="244" t="s">
        <v>0</v>
      </c>
      <c r="FI71" s="244"/>
      <c r="FJ71" s="244"/>
      <c r="FK71" s="244"/>
      <c r="FL71" s="244"/>
      <c r="FM71" s="244"/>
      <c r="FN71" s="245">
        <f t="shared" ref="FN71:FX71" si="250">SUM(FN21:FN67)</f>
        <v>0</v>
      </c>
      <c r="FO71" s="242">
        <f t="shared" si="250"/>
        <v>0</v>
      </c>
      <c r="FP71" s="244">
        <f t="shared" si="250"/>
        <v>0</v>
      </c>
      <c r="FQ71" s="244">
        <f t="shared" si="250"/>
        <v>0</v>
      </c>
      <c r="FR71" s="244">
        <f t="shared" si="250"/>
        <v>0</v>
      </c>
      <c r="FS71" s="244">
        <f t="shared" si="250"/>
        <v>0</v>
      </c>
      <c r="FT71" s="245">
        <f t="shared" si="250"/>
        <v>0</v>
      </c>
      <c r="FU71" s="245">
        <f t="shared" si="250"/>
        <v>0</v>
      </c>
      <c r="FV71" s="245">
        <f t="shared" si="250"/>
        <v>0</v>
      </c>
      <c r="FW71" s="245">
        <f t="shared" si="250"/>
        <v>0</v>
      </c>
      <c r="FX71" s="244">
        <f t="shared" si="250"/>
        <v>0</v>
      </c>
      <c r="FY71" s="244" t="s">
        <v>0</v>
      </c>
      <c r="FZ71" s="244"/>
      <c r="GA71" s="244"/>
      <c r="GB71" s="244"/>
      <c r="GC71" s="244"/>
      <c r="GD71" s="244"/>
      <c r="GE71" s="245">
        <f t="shared" ref="GE71:GO71" si="251">SUM(GE21:GE67)</f>
        <v>0</v>
      </c>
      <c r="GF71" s="242">
        <f t="shared" si="251"/>
        <v>0</v>
      </c>
      <c r="GG71" s="244">
        <f t="shared" si="251"/>
        <v>0</v>
      </c>
      <c r="GH71" s="244">
        <f t="shared" si="251"/>
        <v>0</v>
      </c>
      <c r="GI71" s="244">
        <f t="shared" si="251"/>
        <v>0</v>
      </c>
      <c r="GJ71" s="244">
        <f t="shared" si="251"/>
        <v>0</v>
      </c>
      <c r="GK71" s="245">
        <f t="shared" si="251"/>
        <v>0</v>
      </c>
      <c r="GL71" s="245">
        <f t="shared" si="251"/>
        <v>0</v>
      </c>
      <c r="GM71" s="245">
        <f t="shared" si="251"/>
        <v>0</v>
      </c>
      <c r="GN71" s="245">
        <f t="shared" si="251"/>
        <v>0</v>
      </c>
      <c r="GO71" s="244">
        <f t="shared" si="251"/>
        <v>0</v>
      </c>
      <c r="GP71" s="244" t="s">
        <v>0</v>
      </c>
      <c r="GQ71" s="244"/>
      <c r="GR71" s="244"/>
      <c r="GS71" s="244"/>
      <c r="GT71" s="244"/>
      <c r="GU71" s="244"/>
      <c r="GV71" s="245">
        <f t="shared" ref="GV71:HF71" si="252">SUM(GV21:GV67)</f>
        <v>0</v>
      </c>
      <c r="GW71" s="242">
        <f t="shared" si="252"/>
        <v>0</v>
      </c>
      <c r="GX71" s="244">
        <f t="shared" si="252"/>
        <v>0</v>
      </c>
      <c r="GY71" s="244">
        <f t="shared" si="252"/>
        <v>0</v>
      </c>
      <c r="GZ71" s="244">
        <f t="shared" si="252"/>
        <v>0</v>
      </c>
      <c r="HA71" s="244">
        <f t="shared" si="252"/>
        <v>0</v>
      </c>
      <c r="HB71" s="245">
        <f t="shared" si="252"/>
        <v>0</v>
      </c>
      <c r="HC71" s="245">
        <f t="shared" si="252"/>
        <v>0</v>
      </c>
      <c r="HD71" s="245">
        <f t="shared" si="252"/>
        <v>0</v>
      </c>
      <c r="HE71" s="245">
        <f t="shared" si="252"/>
        <v>0</v>
      </c>
      <c r="HF71" s="244">
        <f t="shared" si="252"/>
        <v>0</v>
      </c>
      <c r="HG71" s="244" t="s">
        <v>0</v>
      </c>
      <c r="HH71" s="244"/>
      <c r="HI71" s="244"/>
      <c r="HJ71" s="244"/>
      <c r="HK71" s="244"/>
      <c r="HL71" s="244"/>
      <c r="HM71" s="245">
        <f t="shared" ref="HM71:HW71" si="253">SUM(HM21:HM67)</f>
        <v>0</v>
      </c>
      <c r="HN71" s="242">
        <f t="shared" si="253"/>
        <v>0</v>
      </c>
      <c r="HO71" s="244">
        <f t="shared" si="253"/>
        <v>0</v>
      </c>
      <c r="HP71" s="244">
        <f t="shared" si="253"/>
        <v>0</v>
      </c>
      <c r="HQ71" s="244">
        <f t="shared" si="253"/>
        <v>0</v>
      </c>
      <c r="HR71" s="244">
        <f t="shared" si="253"/>
        <v>0</v>
      </c>
      <c r="HS71" s="245">
        <f t="shared" si="253"/>
        <v>0</v>
      </c>
      <c r="HT71" s="245">
        <f t="shared" si="253"/>
        <v>0</v>
      </c>
      <c r="HU71" s="245">
        <f t="shared" si="253"/>
        <v>0</v>
      </c>
      <c r="HV71" s="245">
        <f t="shared" si="253"/>
        <v>0</v>
      </c>
      <c r="HW71" s="244">
        <f t="shared" si="253"/>
        <v>0</v>
      </c>
      <c r="HX71" s="244" t="s">
        <v>0</v>
      </c>
      <c r="HY71" s="244"/>
      <c r="HZ71" s="244"/>
      <c r="IA71" s="244"/>
      <c r="IB71" s="244"/>
      <c r="IC71" s="244"/>
      <c r="ID71" s="246">
        <f>SUM(ID21:ID67)</f>
        <v>0</v>
      </c>
      <c r="IE71" s="247"/>
    </row>
    <row r="72" spans="1:239" ht="17.399999999999999" x14ac:dyDescent="0.3">
      <c r="A72" s="236"/>
      <c r="B72" s="144">
        <v>111</v>
      </c>
      <c r="E72" s="64" t="s">
        <v>185</v>
      </c>
      <c r="F72" s="6"/>
      <c r="G72" s="6"/>
      <c r="H72" s="27"/>
      <c r="L72" s="6"/>
      <c r="M72" s="6"/>
      <c r="N72" s="6"/>
      <c r="O72" s="6"/>
      <c r="R72" s="6"/>
      <c r="S72" s="6"/>
      <c r="T72" s="6"/>
      <c r="U72" s="4"/>
      <c r="V72" s="4"/>
      <c r="W72" s="4"/>
      <c r="X72" s="4"/>
      <c r="Y72" s="36" t="s">
        <v>17</v>
      </c>
      <c r="Z72" s="4"/>
      <c r="AA72" s="4"/>
      <c r="AB72" s="37">
        <f>SUM(AI72:HN72)</f>
        <v>28</v>
      </c>
      <c r="AD72" s="3"/>
      <c r="AE72" s="460" t="s">
        <v>186</v>
      </c>
      <c r="AF72" s="3"/>
      <c r="AG72" s="3"/>
      <c r="AH72" s="3"/>
      <c r="AI72" s="83">
        <f>SUMIF($E$21:$H$67,"=1")/AI$15</f>
        <v>3</v>
      </c>
      <c r="AJ72" s="8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2"/>
      <c r="AZ72" s="83">
        <f>SUMIF($E$21:$H$67,"=2")/AZ$15</f>
        <v>4</v>
      </c>
      <c r="BA72" s="8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2"/>
      <c r="BQ72" s="83">
        <f>SUMIF($E$21:$H$67,"=3")/BQ$15</f>
        <v>3</v>
      </c>
      <c r="BR72" s="8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2"/>
      <c r="CH72" s="83">
        <f>SUMIF($E$21:$H$67,"=4")/CH$15</f>
        <v>3</v>
      </c>
      <c r="CI72" s="8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2"/>
      <c r="CY72" s="83">
        <f>SUMIF($E$21:$H$67,"=5")/CY$15</f>
        <v>3</v>
      </c>
      <c r="CZ72" s="8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2"/>
      <c r="DP72" s="83">
        <f>SUMIF($E$21:$H$67,"=6")/DP$15</f>
        <v>4</v>
      </c>
      <c r="DQ72" s="8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2"/>
      <c r="EG72" s="83">
        <f>SUMIF($E$21:$H$67,"=7")/EG$15</f>
        <v>3</v>
      </c>
      <c r="EH72" s="8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2"/>
      <c r="EX72" s="83">
        <f>SUMIF($E$21:$H$67,"=8")/EX$15</f>
        <v>5</v>
      </c>
      <c r="EY72" s="8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2"/>
      <c r="FO72" s="83">
        <f>SUMIF($E$21:$H$67,"=9")/FO$15</f>
        <v>0</v>
      </c>
      <c r="FP72" s="8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2"/>
      <c r="GF72" s="83">
        <f>SUMIF($E$21:$H$67,"=10")/GF$15</f>
        <v>0</v>
      </c>
      <c r="GG72" s="8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2"/>
      <c r="GW72" s="83">
        <f>SUMIF($E$21:$H$67,"=11")/GW$15</f>
        <v>0</v>
      </c>
      <c r="GX72" s="8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2"/>
      <c r="HN72" s="83">
        <f>SUMIF($E$21:$H$67,"=12")/HN$15</f>
        <v>0</v>
      </c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219"/>
    </row>
    <row r="73" spans="1:239" ht="21.75" customHeight="1" x14ac:dyDescent="0.4">
      <c r="A73" s="236"/>
      <c r="B73" s="144">
        <v>111</v>
      </c>
      <c r="C73" s="464"/>
      <c r="E73" s="65" t="s">
        <v>189</v>
      </c>
      <c r="F73" s="28"/>
      <c r="G73" s="28"/>
      <c r="H73" s="28"/>
      <c r="I73" s="25"/>
      <c r="J73" s="25"/>
      <c r="K73" s="25"/>
      <c r="L73" s="28"/>
      <c r="M73" s="28"/>
      <c r="N73" s="28"/>
      <c r="O73" s="28"/>
      <c r="P73" s="25"/>
      <c r="Q73" s="25"/>
      <c r="R73" s="28"/>
      <c r="S73" s="28"/>
      <c r="T73" s="28"/>
      <c r="U73" s="9"/>
      <c r="V73" s="9"/>
      <c r="W73" s="9"/>
      <c r="X73" s="9"/>
      <c r="Y73" s="26" t="s">
        <v>17</v>
      </c>
      <c r="Z73" s="9"/>
      <c r="AA73" s="9"/>
      <c r="AB73" s="37">
        <f>SUM(AI73:HN73)</f>
        <v>33</v>
      </c>
      <c r="AC73" s="38"/>
      <c r="AD73" s="75"/>
      <c r="AE73" s="23" t="s">
        <v>186</v>
      </c>
      <c r="AF73" s="39"/>
      <c r="AG73" s="39"/>
      <c r="AH73" s="39"/>
      <c r="AI73" s="84">
        <f>SUMIF($I$20:$N$67,"=1")/AI$15</f>
        <v>4</v>
      </c>
      <c r="AJ73" s="82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1"/>
      <c r="AZ73" s="84">
        <f>SUMIF($I$20:$N$67,"=2")/AZ$15</f>
        <v>4</v>
      </c>
      <c r="BA73" s="82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1"/>
      <c r="BQ73" s="84">
        <f>SUMIF($I$20:$N$67,"=3")/BQ$15</f>
        <v>3</v>
      </c>
      <c r="BR73" s="82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1"/>
      <c r="CH73" s="84">
        <f>SUMIF($I$20:$N$67,"=4")/CH$15</f>
        <v>6</v>
      </c>
      <c r="CI73" s="82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1"/>
      <c r="CY73" s="84">
        <f>SUMIF($I$20:$N$67,"=5")/CY$15</f>
        <v>4</v>
      </c>
      <c r="CZ73" s="82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1"/>
      <c r="DP73" s="84">
        <f>SUMIF($I$20:$N$67,"=6")/DP$15</f>
        <v>4</v>
      </c>
      <c r="DQ73" s="82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1"/>
      <c r="EG73" s="84">
        <f>SUMIF($I$20:$N$67,"=7")/EG$15</f>
        <v>4</v>
      </c>
      <c r="EH73" s="82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1"/>
      <c r="EX73" s="84">
        <f>SUMIF($I$20:$N$67,"=8")/EX$15</f>
        <v>4</v>
      </c>
      <c r="EY73" s="82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1"/>
      <c r="FO73" s="84">
        <f>SUMIF($I$21:$N$67,"=9")/FO$15</f>
        <v>0</v>
      </c>
      <c r="FP73" s="82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1"/>
      <c r="GF73" s="84">
        <f>SUMIF($I$21:$N$67,"=10")/GF$15</f>
        <v>0</v>
      </c>
      <c r="GG73" s="82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1"/>
      <c r="GW73" s="84">
        <f>SUMIF($I$21:$N$67,"=11")/GW$15</f>
        <v>0</v>
      </c>
      <c r="GX73" s="82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1"/>
      <c r="HN73" s="84">
        <f>SUMIF($I$21:$N$67,"=12")/HN$15</f>
        <v>0</v>
      </c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19"/>
    </row>
    <row r="74" spans="1:239" s="1" customFormat="1" ht="18" thickBot="1" x14ac:dyDescent="0.35">
      <c r="A74" s="236"/>
      <c r="B74" s="144">
        <v>111</v>
      </c>
      <c r="C74" s="465"/>
      <c r="D74" s="153"/>
      <c r="E74" s="66" t="s">
        <v>202</v>
      </c>
      <c r="F74" s="4"/>
      <c r="G74" s="4"/>
      <c r="H74" s="4"/>
      <c r="I74" s="29"/>
      <c r="J74" s="29"/>
      <c r="K74" s="29"/>
      <c r="L74" s="4"/>
      <c r="M74" s="4"/>
      <c r="N74" s="4"/>
      <c r="O74" s="4"/>
      <c r="P74" s="29"/>
      <c r="Q74" s="5"/>
      <c r="R74" s="4"/>
      <c r="S74" s="4"/>
      <c r="T74" s="4"/>
      <c r="U74" s="9"/>
      <c r="V74" s="9"/>
      <c r="W74" s="9"/>
      <c r="X74" s="9"/>
      <c r="Y74" s="26" t="s">
        <v>17</v>
      </c>
      <c r="Z74" s="9"/>
      <c r="AA74" s="9"/>
      <c r="AB74" s="37">
        <f>SUM(AI74:HN74)</f>
        <v>0</v>
      </c>
      <c r="AC74" s="40"/>
      <c r="AD74" s="8"/>
      <c r="AE74" s="23" t="s">
        <v>186</v>
      </c>
      <c r="AF74" s="39"/>
      <c r="AG74" s="39"/>
      <c r="AH74" s="39"/>
      <c r="AI74" s="84">
        <f>SUMIF($O$21:$O$67,"=1")/AI15</f>
        <v>0</v>
      </c>
      <c r="AJ74" s="82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1"/>
      <c r="AZ74" s="84">
        <f>SUMIF($O$21:$O$67,"=2")/AZ15</f>
        <v>0</v>
      </c>
      <c r="BA74" s="82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1"/>
      <c r="BQ74" s="84">
        <f>SUMIF($O$21:$O$67,"=3")/BQ15</f>
        <v>0</v>
      </c>
      <c r="BR74" s="82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1"/>
      <c r="CH74" s="84">
        <f>SUMIF($O$21:$O$67,"=4")/CH15</f>
        <v>0</v>
      </c>
      <c r="CI74" s="82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1"/>
      <c r="CY74" s="84">
        <f>SUMIF($O$21:$O$67,"=5")/CY15</f>
        <v>0</v>
      </c>
      <c r="CZ74" s="82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1"/>
      <c r="DP74" s="84">
        <f>SUMIF($O$21:$O$67,"=6")/DP15</f>
        <v>0</v>
      </c>
      <c r="DQ74" s="82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1"/>
      <c r="EG74" s="84">
        <f>SUMIF($O$21:$O$67,"=7")/EG15</f>
        <v>0</v>
      </c>
      <c r="EH74" s="82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1"/>
      <c r="EX74" s="84">
        <f>SUMIF($O$21:$O$67,"=8")/EX15</f>
        <v>0</v>
      </c>
      <c r="EY74" s="82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1"/>
      <c r="FO74" s="84">
        <f>SUMIF($O$21:$O$67,"=9")/FO15</f>
        <v>0</v>
      </c>
      <c r="FP74" s="82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1"/>
      <c r="GF74" s="84">
        <f>SUMIF($O$21:$O$67,"=10")/GF15</f>
        <v>0</v>
      </c>
      <c r="GG74" s="82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1"/>
      <c r="GW74" s="84">
        <f>SUMIF($O$21:$O$67,"=11")/GW15</f>
        <v>0</v>
      </c>
      <c r="GX74" s="82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1"/>
      <c r="HN74" s="84">
        <f>SUMIF($O$21:$O$67,"=12")/HN15</f>
        <v>0</v>
      </c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20"/>
    </row>
    <row r="75" spans="1:239" ht="19.5" customHeight="1" thickBot="1" x14ac:dyDescent="0.45">
      <c r="A75" s="236"/>
      <c r="B75" s="144">
        <v>111</v>
      </c>
      <c r="C75" s="464"/>
      <c r="E75" s="689" t="s">
        <v>191</v>
      </c>
      <c r="F75" s="690"/>
      <c r="G75" s="690"/>
      <c r="H75" s="690"/>
      <c r="I75" s="690"/>
      <c r="J75" s="690"/>
      <c r="K75" s="690"/>
      <c r="L75" s="690"/>
      <c r="M75" s="690"/>
      <c r="N75" s="690"/>
      <c r="O75" s="690"/>
      <c r="P75" s="690"/>
      <c r="Q75" s="690"/>
      <c r="R75" s="690"/>
      <c r="S75" s="690"/>
      <c r="T75" s="690"/>
      <c r="U75" s="690"/>
      <c r="V75" s="690"/>
      <c r="W75" s="690"/>
      <c r="X75" s="690"/>
      <c r="Y75" s="690"/>
      <c r="Z75" s="690"/>
      <c r="AA75" s="690"/>
      <c r="AB75" s="690"/>
      <c r="AC75" s="690"/>
      <c r="AD75" s="690"/>
      <c r="AE75" s="690"/>
      <c r="AF75" s="690"/>
      <c r="AG75" s="690"/>
      <c r="AH75" s="41"/>
      <c r="AI75" s="76">
        <f>SUM(AI72,AI73)</f>
        <v>7</v>
      </c>
      <c r="AJ75" s="76">
        <f t="shared" ref="AJ75:CU75" si="254">SUM(AJ72,AJ73)</f>
        <v>0</v>
      </c>
      <c r="AK75" s="76">
        <f t="shared" si="254"/>
        <v>0</v>
      </c>
      <c r="AL75" s="76">
        <f t="shared" si="254"/>
        <v>0</v>
      </c>
      <c r="AM75" s="76">
        <f t="shared" si="254"/>
        <v>0</v>
      </c>
      <c r="AN75" s="76">
        <f t="shared" si="254"/>
        <v>0</v>
      </c>
      <c r="AO75" s="76">
        <f t="shared" si="254"/>
        <v>0</v>
      </c>
      <c r="AP75" s="76">
        <f t="shared" si="254"/>
        <v>0</v>
      </c>
      <c r="AQ75" s="76">
        <f t="shared" si="254"/>
        <v>0</v>
      </c>
      <c r="AR75" s="76">
        <f t="shared" si="254"/>
        <v>0</v>
      </c>
      <c r="AS75" s="76">
        <f t="shared" si="254"/>
        <v>0</v>
      </c>
      <c r="AT75" s="76">
        <f t="shared" si="254"/>
        <v>0</v>
      </c>
      <c r="AU75" s="76">
        <f t="shared" si="254"/>
        <v>0</v>
      </c>
      <c r="AV75" s="76">
        <f t="shared" si="254"/>
        <v>0</v>
      </c>
      <c r="AW75" s="76">
        <f t="shared" si="254"/>
        <v>0</v>
      </c>
      <c r="AX75" s="76">
        <f t="shared" si="254"/>
        <v>0</v>
      </c>
      <c r="AY75" s="76">
        <f t="shared" si="254"/>
        <v>0</v>
      </c>
      <c r="AZ75" s="76">
        <f t="shared" si="254"/>
        <v>8</v>
      </c>
      <c r="BA75" s="76">
        <f t="shared" si="254"/>
        <v>0</v>
      </c>
      <c r="BB75" s="76">
        <f t="shared" si="254"/>
        <v>0</v>
      </c>
      <c r="BC75" s="76">
        <f t="shared" si="254"/>
        <v>0</v>
      </c>
      <c r="BD75" s="76">
        <f t="shared" si="254"/>
        <v>0</v>
      </c>
      <c r="BE75" s="76">
        <f t="shared" si="254"/>
        <v>0</v>
      </c>
      <c r="BF75" s="76">
        <f t="shared" si="254"/>
        <v>0</v>
      </c>
      <c r="BG75" s="76">
        <f t="shared" si="254"/>
        <v>0</v>
      </c>
      <c r="BH75" s="76">
        <f t="shared" si="254"/>
        <v>0</v>
      </c>
      <c r="BI75" s="76">
        <f t="shared" si="254"/>
        <v>0</v>
      </c>
      <c r="BJ75" s="76">
        <f t="shared" si="254"/>
        <v>0</v>
      </c>
      <c r="BK75" s="76">
        <f t="shared" si="254"/>
        <v>0</v>
      </c>
      <c r="BL75" s="76">
        <f t="shared" si="254"/>
        <v>0</v>
      </c>
      <c r="BM75" s="76">
        <f t="shared" si="254"/>
        <v>0</v>
      </c>
      <c r="BN75" s="76">
        <f t="shared" si="254"/>
        <v>0</v>
      </c>
      <c r="BO75" s="76">
        <f t="shared" si="254"/>
        <v>0</v>
      </c>
      <c r="BP75" s="76">
        <f t="shared" si="254"/>
        <v>0</v>
      </c>
      <c r="BQ75" s="76">
        <f t="shared" si="254"/>
        <v>6</v>
      </c>
      <c r="BR75" s="76">
        <f t="shared" si="254"/>
        <v>0</v>
      </c>
      <c r="BS75" s="76">
        <f t="shared" si="254"/>
        <v>0</v>
      </c>
      <c r="BT75" s="76">
        <f t="shared" si="254"/>
        <v>0</v>
      </c>
      <c r="BU75" s="76">
        <f t="shared" si="254"/>
        <v>0</v>
      </c>
      <c r="BV75" s="76">
        <f t="shared" si="254"/>
        <v>0</v>
      </c>
      <c r="BW75" s="76">
        <f t="shared" si="254"/>
        <v>0</v>
      </c>
      <c r="BX75" s="76">
        <f t="shared" si="254"/>
        <v>0</v>
      </c>
      <c r="BY75" s="76">
        <f t="shared" si="254"/>
        <v>0</v>
      </c>
      <c r="BZ75" s="76">
        <f t="shared" si="254"/>
        <v>0</v>
      </c>
      <c r="CA75" s="76">
        <f t="shared" si="254"/>
        <v>0</v>
      </c>
      <c r="CB75" s="76">
        <f t="shared" si="254"/>
        <v>0</v>
      </c>
      <c r="CC75" s="76">
        <f t="shared" si="254"/>
        <v>0</v>
      </c>
      <c r="CD75" s="76">
        <f t="shared" si="254"/>
        <v>0</v>
      </c>
      <c r="CE75" s="76">
        <f t="shared" si="254"/>
        <v>0</v>
      </c>
      <c r="CF75" s="76">
        <f t="shared" si="254"/>
        <v>0</v>
      </c>
      <c r="CG75" s="76">
        <f t="shared" si="254"/>
        <v>0</v>
      </c>
      <c r="CH75" s="76">
        <f t="shared" si="254"/>
        <v>9</v>
      </c>
      <c r="CI75" s="76">
        <f t="shared" si="254"/>
        <v>0</v>
      </c>
      <c r="CJ75" s="76">
        <f t="shared" si="254"/>
        <v>0</v>
      </c>
      <c r="CK75" s="76">
        <f t="shared" si="254"/>
        <v>0</v>
      </c>
      <c r="CL75" s="76">
        <f t="shared" si="254"/>
        <v>0</v>
      </c>
      <c r="CM75" s="76">
        <f t="shared" si="254"/>
        <v>0</v>
      </c>
      <c r="CN75" s="76">
        <f t="shared" si="254"/>
        <v>0</v>
      </c>
      <c r="CO75" s="76">
        <f t="shared" si="254"/>
        <v>0</v>
      </c>
      <c r="CP75" s="76">
        <f t="shared" si="254"/>
        <v>0</v>
      </c>
      <c r="CQ75" s="76">
        <f t="shared" si="254"/>
        <v>0</v>
      </c>
      <c r="CR75" s="76">
        <f t="shared" si="254"/>
        <v>0</v>
      </c>
      <c r="CS75" s="76">
        <f t="shared" si="254"/>
        <v>0</v>
      </c>
      <c r="CT75" s="76">
        <f t="shared" si="254"/>
        <v>0</v>
      </c>
      <c r="CU75" s="76">
        <f t="shared" si="254"/>
        <v>0</v>
      </c>
      <c r="CV75" s="76">
        <f t="shared" ref="CV75:EW75" si="255">SUM(CV72,CV73)</f>
        <v>0</v>
      </c>
      <c r="CW75" s="76">
        <f t="shared" si="255"/>
        <v>0</v>
      </c>
      <c r="CX75" s="76">
        <f t="shared" si="255"/>
        <v>0</v>
      </c>
      <c r="CY75" s="76">
        <f t="shared" si="255"/>
        <v>7</v>
      </c>
      <c r="CZ75" s="76">
        <f t="shared" si="255"/>
        <v>0</v>
      </c>
      <c r="DA75" s="76">
        <f t="shared" si="255"/>
        <v>0</v>
      </c>
      <c r="DB75" s="76">
        <f t="shared" si="255"/>
        <v>0</v>
      </c>
      <c r="DC75" s="76">
        <f t="shared" si="255"/>
        <v>0</v>
      </c>
      <c r="DD75" s="76">
        <f t="shared" si="255"/>
        <v>0</v>
      </c>
      <c r="DE75" s="76">
        <f t="shared" si="255"/>
        <v>0</v>
      </c>
      <c r="DF75" s="76">
        <f t="shared" si="255"/>
        <v>0</v>
      </c>
      <c r="DG75" s="76">
        <f t="shared" si="255"/>
        <v>0</v>
      </c>
      <c r="DH75" s="76">
        <f t="shared" si="255"/>
        <v>0</v>
      </c>
      <c r="DI75" s="76">
        <f t="shared" si="255"/>
        <v>0</v>
      </c>
      <c r="DJ75" s="76">
        <f t="shared" si="255"/>
        <v>0</v>
      </c>
      <c r="DK75" s="76">
        <f t="shared" si="255"/>
        <v>0</v>
      </c>
      <c r="DL75" s="76">
        <f t="shared" si="255"/>
        <v>0</v>
      </c>
      <c r="DM75" s="76">
        <f t="shared" si="255"/>
        <v>0</v>
      </c>
      <c r="DN75" s="76">
        <f t="shared" si="255"/>
        <v>0</v>
      </c>
      <c r="DO75" s="76">
        <f t="shared" si="255"/>
        <v>0</v>
      </c>
      <c r="DP75" s="76">
        <f t="shared" si="255"/>
        <v>8</v>
      </c>
      <c r="DQ75" s="76">
        <f t="shared" si="255"/>
        <v>0</v>
      </c>
      <c r="DR75" s="76">
        <f t="shared" si="255"/>
        <v>0</v>
      </c>
      <c r="DS75" s="76">
        <f t="shared" si="255"/>
        <v>0</v>
      </c>
      <c r="DT75" s="76">
        <f t="shared" si="255"/>
        <v>0</v>
      </c>
      <c r="DU75" s="76">
        <f t="shared" si="255"/>
        <v>0</v>
      </c>
      <c r="DV75" s="76">
        <f t="shared" si="255"/>
        <v>0</v>
      </c>
      <c r="DW75" s="76">
        <f t="shared" si="255"/>
        <v>0</v>
      </c>
      <c r="DX75" s="76">
        <f t="shared" si="255"/>
        <v>0</v>
      </c>
      <c r="DY75" s="76">
        <f t="shared" si="255"/>
        <v>0</v>
      </c>
      <c r="DZ75" s="76">
        <f t="shared" si="255"/>
        <v>0</v>
      </c>
      <c r="EA75" s="76">
        <f t="shared" si="255"/>
        <v>0</v>
      </c>
      <c r="EB75" s="76">
        <f t="shared" si="255"/>
        <v>0</v>
      </c>
      <c r="EC75" s="76">
        <f t="shared" si="255"/>
        <v>0</v>
      </c>
      <c r="ED75" s="76">
        <f t="shared" si="255"/>
        <v>0</v>
      </c>
      <c r="EE75" s="76">
        <f t="shared" si="255"/>
        <v>0</v>
      </c>
      <c r="EF75" s="76">
        <f t="shared" si="255"/>
        <v>0</v>
      </c>
      <c r="EG75" s="76">
        <f t="shared" si="255"/>
        <v>7</v>
      </c>
      <c r="EH75" s="76">
        <f t="shared" si="255"/>
        <v>0</v>
      </c>
      <c r="EI75" s="76">
        <f t="shared" si="255"/>
        <v>0</v>
      </c>
      <c r="EJ75" s="76">
        <f t="shared" si="255"/>
        <v>0</v>
      </c>
      <c r="EK75" s="76">
        <f t="shared" si="255"/>
        <v>0</v>
      </c>
      <c r="EL75" s="76">
        <f t="shared" si="255"/>
        <v>0</v>
      </c>
      <c r="EM75" s="76">
        <f t="shared" si="255"/>
        <v>0</v>
      </c>
      <c r="EN75" s="76">
        <f t="shared" si="255"/>
        <v>0</v>
      </c>
      <c r="EO75" s="76">
        <f t="shared" si="255"/>
        <v>0</v>
      </c>
      <c r="EP75" s="76">
        <f t="shared" si="255"/>
        <v>0</v>
      </c>
      <c r="EQ75" s="76">
        <f t="shared" si="255"/>
        <v>0</v>
      </c>
      <c r="ER75" s="76">
        <f t="shared" si="255"/>
        <v>0</v>
      </c>
      <c r="ES75" s="76">
        <f t="shared" si="255"/>
        <v>0</v>
      </c>
      <c r="ET75" s="76">
        <f t="shared" si="255"/>
        <v>0</v>
      </c>
      <c r="EU75" s="76">
        <f t="shared" si="255"/>
        <v>0</v>
      </c>
      <c r="EV75" s="76">
        <f t="shared" si="255"/>
        <v>0</v>
      </c>
      <c r="EW75" s="76">
        <f t="shared" si="255"/>
        <v>0</v>
      </c>
      <c r="EX75" s="76">
        <f t="shared" ref="EX75:GC75" si="256">SUM(EX72,EX73)+SUM(EX74,EX74)</f>
        <v>9</v>
      </c>
      <c r="EY75" s="76">
        <f t="shared" si="256"/>
        <v>0</v>
      </c>
      <c r="EZ75" s="76">
        <f t="shared" si="256"/>
        <v>0</v>
      </c>
      <c r="FA75" s="76">
        <f t="shared" si="256"/>
        <v>0</v>
      </c>
      <c r="FB75" s="76">
        <f t="shared" si="256"/>
        <v>0</v>
      </c>
      <c r="FC75" s="76">
        <f t="shared" si="256"/>
        <v>0</v>
      </c>
      <c r="FD75" s="76">
        <f t="shared" si="256"/>
        <v>0</v>
      </c>
      <c r="FE75" s="76">
        <f t="shared" si="256"/>
        <v>0</v>
      </c>
      <c r="FF75" s="76">
        <f t="shared" si="256"/>
        <v>0</v>
      </c>
      <c r="FG75" s="76">
        <f t="shared" si="256"/>
        <v>0</v>
      </c>
      <c r="FH75" s="76">
        <f t="shared" si="256"/>
        <v>0</v>
      </c>
      <c r="FI75" s="76">
        <f t="shared" si="256"/>
        <v>0</v>
      </c>
      <c r="FJ75" s="76">
        <f t="shared" si="256"/>
        <v>0</v>
      </c>
      <c r="FK75" s="76">
        <f t="shared" si="256"/>
        <v>0</v>
      </c>
      <c r="FL75" s="76">
        <f t="shared" si="256"/>
        <v>0</v>
      </c>
      <c r="FM75" s="76">
        <f t="shared" si="256"/>
        <v>0</v>
      </c>
      <c r="FN75" s="76">
        <f t="shared" si="256"/>
        <v>0</v>
      </c>
      <c r="FO75" s="76">
        <f t="shared" si="256"/>
        <v>0</v>
      </c>
      <c r="FP75" s="76">
        <f t="shared" si="256"/>
        <v>0</v>
      </c>
      <c r="FQ75" s="76">
        <f t="shared" si="256"/>
        <v>0</v>
      </c>
      <c r="FR75" s="76">
        <f t="shared" si="256"/>
        <v>0</v>
      </c>
      <c r="FS75" s="76">
        <f t="shared" si="256"/>
        <v>0</v>
      </c>
      <c r="FT75" s="76">
        <f t="shared" si="256"/>
        <v>0</v>
      </c>
      <c r="FU75" s="76">
        <f t="shared" si="256"/>
        <v>0</v>
      </c>
      <c r="FV75" s="76">
        <f t="shared" si="256"/>
        <v>0</v>
      </c>
      <c r="FW75" s="76">
        <f t="shared" si="256"/>
        <v>0</v>
      </c>
      <c r="FX75" s="76">
        <f t="shared" si="256"/>
        <v>0</v>
      </c>
      <c r="FY75" s="76">
        <f t="shared" si="256"/>
        <v>0</v>
      </c>
      <c r="FZ75" s="76">
        <f t="shared" si="256"/>
        <v>0</v>
      </c>
      <c r="GA75" s="76">
        <f t="shared" si="256"/>
        <v>0</v>
      </c>
      <c r="GB75" s="76">
        <f t="shared" si="256"/>
        <v>0</v>
      </c>
      <c r="GC75" s="76">
        <f t="shared" si="256"/>
        <v>0</v>
      </c>
      <c r="GD75" s="76">
        <f t="shared" ref="GD75:HN75" si="257">SUM(GD72,GD73)+SUM(GD74,GD74)</f>
        <v>0</v>
      </c>
      <c r="GE75" s="76">
        <f t="shared" si="257"/>
        <v>0</v>
      </c>
      <c r="GF75" s="76">
        <f t="shared" si="257"/>
        <v>0</v>
      </c>
      <c r="GG75" s="76">
        <f t="shared" si="257"/>
        <v>0</v>
      </c>
      <c r="GH75" s="76">
        <f t="shared" si="257"/>
        <v>0</v>
      </c>
      <c r="GI75" s="76">
        <f t="shared" si="257"/>
        <v>0</v>
      </c>
      <c r="GJ75" s="76">
        <f t="shared" si="257"/>
        <v>0</v>
      </c>
      <c r="GK75" s="76">
        <f t="shared" si="257"/>
        <v>0</v>
      </c>
      <c r="GL75" s="76">
        <f t="shared" si="257"/>
        <v>0</v>
      </c>
      <c r="GM75" s="76">
        <f t="shared" si="257"/>
        <v>0</v>
      </c>
      <c r="GN75" s="76">
        <f t="shared" si="257"/>
        <v>0</v>
      </c>
      <c r="GO75" s="76">
        <f t="shared" si="257"/>
        <v>0</v>
      </c>
      <c r="GP75" s="76">
        <f t="shared" si="257"/>
        <v>0</v>
      </c>
      <c r="GQ75" s="76">
        <f t="shared" si="257"/>
        <v>0</v>
      </c>
      <c r="GR75" s="76">
        <f t="shared" si="257"/>
        <v>0</v>
      </c>
      <c r="GS75" s="76">
        <f t="shared" si="257"/>
        <v>0</v>
      </c>
      <c r="GT75" s="76">
        <f t="shared" si="257"/>
        <v>0</v>
      </c>
      <c r="GU75" s="76">
        <f t="shared" si="257"/>
        <v>0</v>
      </c>
      <c r="GV75" s="76">
        <f t="shared" si="257"/>
        <v>0</v>
      </c>
      <c r="GW75" s="76">
        <f t="shared" si="257"/>
        <v>0</v>
      </c>
      <c r="GX75" s="76">
        <f t="shared" si="257"/>
        <v>0</v>
      </c>
      <c r="GY75" s="76">
        <f t="shared" si="257"/>
        <v>0</v>
      </c>
      <c r="GZ75" s="76">
        <f t="shared" si="257"/>
        <v>0</v>
      </c>
      <c r="HA75" s="76">
        <f t="shared" si="257"/>
        <v>0</v>
      </c>
      <c r="HB75" s="76">
        <f t="shared" si="257"/>
        <v>0</v>
      </c>
      <c r="HC75" s="76">
        <f t="shared" si="257"/>
        <v>0</v>
      </c>
      <c r="HD75" s="76">
        <f t="shared" si="257"/>
        <v>0</v>
      </c>
      <c r="HE75" s="76">
        <f t="shared" si="257"/>
        <v>0</v>
      </c>
      <c r="HF75" s="76">
        <f t="shared" si="257"/>
        <v>0</v>
      </c>
      <c r="HG75" s="76">
        <f t="shared" si="257"/>
        <v>0</v>
      </c>
      <c r="HH75" s="76">
        <f t="shared" si="257"/>
        <v>0</v>
      </c>
      <c r="HI75" s="76">
        <f t="shared" si="257"/>
        <v>0</v>
      </c>
      <c r="HJ75" s="76">
        <f t="shared" si="257"/>
        <v>0</v>
      </c>
      <c r="HK75" s="76">
        <f t="shared" si="257"/>
        <v>0</v>
      </c>
      <c r="HL75" s="76">
        <f t="shared" si="257"/>
        <v>0</v>
      </c>
      <c r="HM75" s="76">
        <f t="shared" si="257"/>
        <v>0</v>
      </c>
      <c r="HN75" s="76">
        <f t="shared" si="257"/>
        <v>0</v>
      </c>
      <c r="HO75" s="24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219"/>
    </row>
    <row r="76" spans="1:239" s="1" customFormat="1" ht="33.75" customHeight="1" x14ac:dyDescent="0.4">
      <c r="A76" s="225" t="s">
        <v>180</v>
      </c>
      <c r="B76" s="206"/>
      <c r="D76" s="153"/>
      <c r="H76" s="214"/>
      <c r="K76" s="225" t="s">
        <v>260</v>
      </c>
      <c r="O76" s="214"/>
      <c r="U76" s="636" t="s">
        <v>252</v>
      </c>
      <c r="Z76" s="98"/>
      <c r="AB76" s="214" t="s">
        <v>203</v>
      </c>
      <c r="AG76" s="1" t="s">
        <v>204</v>
      </c>
      <c r="AZ76" s="214" t="s">
        <v>253</v>
      </c>
      <c r="BB76" s="154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EF76" s="98"/>
      <c r="IE76" s="221"/>
    </row>
    <row r="77" spans="1:239" s="1" customFormat="1" ht="20.25" hidden="1" customHeight="1" x14ac:dyDescent="0.4">
      <c r="A77" s="237" t="s">
        <v>0</v>
      </c>
      <c r="B77" s="207"/>
      <c r="C77" s="152"/>
      <c r="D77" s="249"/>
      <c r="E77" s="208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1"/>
      <c r="AC77" s="211"/>
      <c r="AD77" s="212"/>
      <c r="AE77" s="212"/>
      <c r="AF77" s="212"/>
      <c r="AG77" s="213"/>
      <c r="AH77" s="155"/>
      <c r="AI77" s="155"/>
      <c r="AJ77" s="155"/>
      <c r="AK77" s="155"/>
      <c r="AL77" s="155"/>
      <c r="CY77" s="98"/>
      <c r="IE77" s="221"/>
    </row>
    <row r="78" spans="1:239" ht="19.5" hidden="1" customHeight="1" x14ac:dyDescent="0.3">
      <c r="IE78" s="222"/>
    </row>
    <row r="79" spans="1:239" ht="19.5" hidden="1" customHeight="1" x14ac:dyDescent="0.3">
      <c r="IE79" s="222"/>
    </row>
    <row r="80" spans="1:239" ht="19.5" hidden="1" customHeight="1" x14ac:dyDescent="0.3">
      <c r="IE80" s="222"/>
    </row>
    <row r="81" spans="239:239" hidden="1" x14ac:dyDescent="0.3">
      <c r="IE81" s="222"/>
    </row>
    <row r="82" spans="239:239" hidden="1" x14ac:dyDescent="0.3">
      <c r="IE82" s="222"/>
    </row>
    <row r="83" spans="239:239" hidden="1" x14ac:dyDescent="0.3">
      <c r="IE83" s="222"/>
    </row>
    <row r="84" spans="239:239" hidden="1" x14ac:dyDescent="0.3">
      <c r="IE84" s="222"/>
    </row>
    <row r="85" spans="239:239" hidden="1" x14ac:dyDescent="0.3">
      <c r="IE85" s="222"/>
    </row>
    <row r="86" spans="239:239" hidden="1" x14ac:dyDescent="0.3">
      <c r="IE86" s="222"/>
    </row>
    <row r="87" spans="239:239" hidden="1" x14ac:dyDescent="0.3">
      <c r="IE87" s="222"/>
    </row>
    <row r="88" spans="239:239" x14ac:dyDescent="0.3">
      <c r="IE88" s="222"/>
    </row>
    <row r="89" spans="239:239" x14ac:dyDescent="0.3">
      <c r="IE89" s="222"/>
    </row>
    <row r="90" spans="239:239" x14ac:dyDescent="0.3">
      <c r="IE90" s="222"/>
    </row>
    <row r="91" spans="239:239" x14ac:dyDescent="0.3">
      <c r="IE91" s="222"/>
    </row>
    <row r="92" spans="239:239" x14ac:dyDescent="0.3">
      <c r="IE92" s="222"/>
    </row>
    <row r="93" spans="239:239" x14ac:dyDescent="0.3">
      <c r="IE93" s="222"/>
    </row>
    <row r="94" spans="239:239" x14ac:dyDescent="0.3">
      <c r="IE94" s="222"/>
    </row>
    <row r="95" spans="239:239" x14ac:dyDescent="0.3">
      <c r="IE95" s="222"/>
    </row>
    <row r="96" spans="239:239" x14ac:dyDescent="0.3">
      <c r="IE96" s="222"/>
    </row>
  </sheetData>
  <autoFilter ref="A19:IE85"/>
  <dataConsolidate/>
  <mergeCells count="197">
    <mergeCell ref="EQ15:EQ17"/>
    <mergeCell ref="ER15:ER17"/>
    <mergeCell ref="EN15:EN17"/>
    <mergeCell ref="BR14:BR17"/>
    <mergeCell ref="BT14:BT17"/>
    <mergeCell ref="BU14:BU17"/>
    <mergeCell ref="BV15:BV17"/>
    <mergeCell ref="BZ15:BZ17"/>
    <mergeCell ref="CA15:CA17"/>
    <mergeCell ref="EO15:EO17"/>
    <mergeCell ref="EI14:EI17"/>
    <mergeCell ref="EC15:EC17"/>
    <mergeCell ref="DU15:DU17"/>
    <mergeCell ref="DV15:DV17"/>
    <mergeCell ref="CX14:CX17"/>
    <mergeCell ref="DK15:DK17"/>
    <mergeCell ref="DC14:DC17"/>
    <mergeCell ref="DL15:DL17"/>
    <mergeCell ref="DF15:DF17"/>
    <mergeCell ref="DG15:DG17"/>
    <mergeCell ref="DH15:DH17"/>
    <mergeCell ref="DD15:DD17"/>
    <mergeCell ref="DE15:DE17"/>
    <mergeCell ref="DB14:DB17"/>
    <mergeCell ref="CJ14:CJ17"/>
    <mergeCell ref="CK14:CK17"/>
    <mergeCell ref="CZ14:CZ17"/>
    <mergeCell ref="EH14:EH17"/>
    <mergeCell ref="DI15:DI17"/>
    <mergeCell ref="DJ15:DJ17"/>
    <mergeCell ref="BW15:BW17"/>
    <mergeCell ref="BS14:BS17"/>
    <mergeCell ref="CV14:CW17"/>
    <mergeCell ref="DA14:DA17"/>
    <mergeCell ref="CR15:CR17"/>
    <mergeCell ref="BY15:BY17"/>
    <mergeCell ref="CU15:CU17"/>
    <mergeCell ref="CT15:CT17"/>
    <mergeCell ref="CB15:CB17"/>
    <mergeCell ref="CC15:CC17"/>
    <mergeCell ref="CE14:CF17"/>
    <mergeCell ref="CG14:CG17"/>
    <mergeCell ref="CD15:CD17"/>
    <mergeCell ref="CI14:CI17"/>
    <mergeCell ref="CS15:CS17"/>
    <mergeCell ref="CL14:CL17"/>
    <mergeCell ref="CN15:CN17"/>
    <mergeCell ref="CM15:CM17"/>
    <mergeCell ref="CO15:CO17"/>
    <mergeCell ref="CP15:CP17"/>
    <mergeCell ref="CQ15:CQ17"/>
    <mergeCell ref="FJ15:FJ17"/>
    <mergeCell ref="EZ14:EZ17"/>
    <mergeCell ref="FA14:FA17"/>
    <mergeCell ref="EU14:EV17"/>
    <mergeCell ref="FI15:FI17"/>
    <mergeCell ref="AC13:AC17"/>
    <mergeCell ref="AK14:AK17"/>
    <mergeCell ref="AL14:AL17"/>
    <mergeCell ref="AU15:AU17"/>
    <mergeCell ref="AM14:AM17"/>
    <mergeCell ref="FD15:FD17"/>
    <mergeCell ref="FE15:FE17"/>
    <mergeCell ref="FF15:FF17"/>
    <mergeCell ref="FH15:FH17"/>
    <mergeCell ref="AD13:AD17"/>
    <mergeCell ref="AE13:AE17"/>
    <mergeCell ref="BA14:BA17"/>
    <mergeCell ref="BB14:BB17"/>
    <mergeCell ref="BC14:BC17"/>
    <mergeCell ref="BL15:BL17"/>
    <mergeCell ref="BX15:BX17"/>
    <mergeCell ref="EY14:EY17"/>
    <mergeCell ref="FC15:FC17"/>
    <mergeCell ref="BM15:BM17"/>
    <mergeCell ref="E11:X12"/>
    <mergeCell ref="AB11:AE12"/>
    <mergeCell ref="V13:V17"/>
    <mergeCell ref="W13:W17"/>
    <mergeCell ref="AB13:AB17"/>
    <mergeCell ref="AW14:AX17"/>
    <mergeCell ref="O13:O17"/>
    <mergeCell ref="AF11:AG12"/>
    <mergeCell ref="L13:L17"/>
    <mergeCell ref="K13:K17"/>
    <mergeCell ref="P13:P17"/>
    <mergeCell ref="S13:S17"/>
    <mergeCell ref="AJ14:AJ17"/>
    <mergeCell ref="G13:G17"/>
    <mergeCell ref="Z11:Z17"/>
    <mergeCell ref="AY14:AY17"/>
    <mergeCell ref="AN15:AN17"/>
    <mergeCell ref="AO15:AO17"/>
    <mergeCell ref="AP15:AP17"/>
    <mergeCell ref="AQ15:AQ17"/>
    <mergeCell ref="AR15:AR17"/>
    <mergeCell ref="AS15:AS17"/>
    <mergeCell ref="AT15:AT17"/>
    <mergeCell ref="AV15:AV17"/>
    <mergeCell ref="BD14:BD17"/>
    <mergeCell ref="BN14:BO17"/>
    <mergeCell ref="BP14:BP17"/>
    <mergeCell ref="BE15:BE17"/>
    <mergeCell ref="BF15:BF17"/>
    <mergeCell ref="BG15:BG17"/>
    <mergeCell ref="BH15:BH17"/>
    <mergeCell ref="BI15:BI17"/>
    <mergeCell ref="BJ15:BJ17"/>
    <mergeCell ref="BK15:BK17"/>
    <mergeCell ref="DM14:DN17"/>
    <mergeCell ref="DT14:DT17"/>
    <mergeCell ref="DO14:DO17"/>
    <mergeCell ref="FG15:FG17"/>
    <mergeCell ref="DW15:DW17"/>
    <mergeCell ref="DX15:DX17"/>
    <mergeCell ref="DS14:DS17"/>
    <mergeCell ref="DQ14:DQ17"/>
    <mergeCell ref="DR14:DR17"/>
    <mergeCell ref="ED14:EE17"/>
    <mergeCell ref="ET15:ET17"/>
    <mergeCell ref="EP15:EP17"/>
    <mergeCell ref="DY15:DY17"/>
    <mergeCell ref="EW14:EW17"/>
    <mergeCell ref="DZ15:DZ17"/>
    <mergeCell ref="EA15:EA17"/>
    <mergeCell ref="EB15:EB17"/>
    <mergeCell ref="EK14:EK17"/>
    <mergeCell ref="EJ14:EJ17"/>
    <mergeCell ref="EF14:EF17"/>
    <mergeCell ref="FB14:FB17"/>
    <mergeCell ref="EL15:EL17"/>
    <mergeCell ref="EM15:EM17"/>
    <mergeCell ref="ES15:ES17"/>
    <mergeCell ref="FK15:FK17"/>
    <mergeCell ref="GC14:GD17"/>
    <mergeCell ref="GE14:GE17"/>
    <mergeCell ref="FT15:FT17"/>
    <mergeCell ref="FU15:FU17"/>
    <mergeCell ref="FV15:FV17"/>
    <mergeCell ref="FW15:FW17"/>
    <mergeCell ref="FX15:FX17"/>
    <mergeCell ref="FY15:FY17"/>
    <mergeCell ref="FZ15:FZ17"/>
    <mergeCell ref="FN14:FN17"/>
    <mergeCell ref="GB15:GB17"/>
    <mergeCell ref="FR14:FR17"/>
    <mergeCell ref="FP14:FP17"/>
    <mergeCell ref="FQ14:FQ17"/>
    <mergeCell ref="FS14:FS17"/>
    <mergeCell ref="FL14:FM17"/>
    <mergeCell ref="HD15:HD17"/>
    <mergeCell ref="HE15:HE17"/>
    <mergeCell ref="GY14:GY17"/>
    <mergeCell ref="GZ14:GZ17"/>
    <mergeCell ref="HA14:HA17"/>
    <mergeCell ref="HB15:HB17"/>
    <mergeCell ref="GA15:GA17"/>
    <mergeCell ref="HC15:HC17"/>
    <mergeCell ref="GM15:GM17"/>
    <mergeCell ref="GN15:GN17"/>
    <mergeCell ref="GO15:GO17"/>
    <mergeCell ref="GP15:GP17"/>
    <mergeCell ref="GX14:GX17"/>
    <mergeCell ref="GT14:GU17"/>
    <mergeCell ref="GV14:GV17"/>
    <mergeCell ref="GR15:GR17"/>
    <mergeCell ref="GQ15:GQ17"/>
    <mergeCell ref="GJ14:GJ17"/>
    <mergeCell ref="GK15:GK17"/>
    <mergeCell ref="GL15:GL17"/>
    <mergeCell ref="GH14:GH17"/>
    <mergeCell ref="GI14:GI17"/>
    <mergeCell ref="GG14:GG17"/>
    <mergeCell ref="E75:AG75"/>
    <mergeCell ref="IB14:IC17"/>
    <mergeCell ref="ID14:ID17"/>
    <mergeCell ref="HS15:HS17"/>
    <mergeCell ref="HT15:HT17"/>
    <mergeCell ref="HU15:HU17"/>
    <mergeCell ref="HV15:HV17"/>
    <mergeCell ref="HW15:HW17"/>
    <mergeCell ref="HX15:HX17"/>
    <mergeCell ref="HZ15:HZ17"/>
    <mergeCell ref="IA15:IA17"/>
    <mergeCell ref="HH15:HH17"/>
    <mergeCell ref="HR14:HR17"/>
    <mergeCell ref="HO14:HO17"/>
    <mergeCell ref="HI15:HI17"/>
    <mergeCell ref="HJ15:HJ17"/>
    <mergeCell ref="HK14:HL17"/>
    <mergeCell ref="HM14:HM17"/>
    <mergeCell ref="HP14:HP17"/>
    <mergeCell ref="HQ14:HQ17"/>
    <mergeCell ref="HY15:HY17"/>
    <mergeCell ref="GS15:GS17"/>
    <mergeCell ref="HF15:HF17"/>
    <mergeCell ref="HG15:HG17"/>
  </mergeCells>
  <phoneticPr fontId="16" type="noConversion"/>
  <printOptions horizontalCentered="1"/>
  <pageMargins left="0.19685039370078741" right="0.19685039370078741" top="0.19685039370078741" bottom="0.19685039370078741" header="0" footer="0"/>
  <pageSetup paperSize="9" scale="40" fitToHeight="2" orientation="landscape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E21" sqref="E21"/>
    </sheetView>
  </sheetViews>
  <sheetFormatPr defaultRowHeight="15.6" x14ac:dyDescent="0.3"/>
  <sheetData>
    <row r="1" spans="1:13" ht="18" x14ac:dyDescent="0.35">
      <c r="A1" s="451" t="s">
        <v>96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</row>
    <row r="2" spans="1:13" x14ac:dyDescent="0.3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1:13" x14ac:dyDescent="0.3">
      <c r="A3" s="452"/>
      <c r="B3" s="453" t="s">
        <v>97</v>
      </c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</row>
    <row r="4" spans="1:13" x14ac:dyDescent="0.3">
      <c r="A4" s="452"/>
      <c r="B4" s="452"/>
      <c r="C4" s="454"/>
      <c r="D4" s="455"/>
      <c r="E4" s="454" t="s">
        <v>114</v>
      </c>
      <c r="F4" s="455" t="s">
        <v>98</v>
      </c>
      <c r="G4" s="452"/>
      <c r="H4" s="452"/>
      <c r="I4" s="452"/>
      <c r="J4" s="452"/>
      <c r="K4" s="452"/>
      <c r="L4" s="452"/>
      <c r="M4" s="452"/>
    </row>
    <row r="5" spans="1:13" x14ac:dyDescent="0.3">
      <c r="A5" s="452"/>
      <c r="B5" s="452"/>
      <c r="C5" s="454"/>
      <c r="D5" s="455"/>
      <c r="E5" s="454" t="s">
        <v>113</v>
      </c>
      <c r="F5" s="455" t="s">
        <v>95</v>
      </c>
      <c r="G5" s="452"/>
      <c r="H5" s="452"/>
      <c r="I5" s="452"/>
      <c r="J5" s="452"/>
      <c r="K5" s="452"/>
      <c r="L5" s="452"/>
      <c r="M5" s="452"/>
    </row>
    <row r="6" spans="1:13" x14ac:dyDescent="0.3">
      <c r="A6" s="452"/>
      <c r="B6" s="452"/>
      <c r="C6" s="454"/>
      <c r="D6" s="455"/>
      <c r="E6" s="454" t="s">
        <v>111</v>
      </c>
      <c r="F6" s="455" t="s">
        <v>115</v>
      </c>
      <c r="G6" s="452"/>
      <c r="H6" s="452"/>
      <c r="I6" s="452"/>
      <c r="J6" s="452"/>
      <c r="K6" s="452"/>
      <c r="L6" s="452"/>
      <c r="M6" s="452"/>
    </row>
    <row r="7" spans="1:13" x14ac:dyDescent="0.3">
      <c r="A7" s="452"/>
      <c r="B7" s="452"/>
      <c r="C7" s="456"/>
      <c r="D7" s="455"/>
      <c r="E7" s="454" t="s">
        <v>116</v>
      </c>
      <c r="F7" s="455" t="s">
        <v>119</v>
      </c>
      <c r="G7" s="452"/>
      <c r="H7" s="452"/>
      <c r="I7" s="452"/>
      <c r="J7" s="452"/>
      <c r="K7" s="452"/>
      <c r="L7" s="452"/>
      <c r="M7" s="452"/>
    </row>
    <row r="8" spans="1:13" x14ac:dyDescent="0.3">
      <c r="A8" s="452"/>
      <c r="B8" s="452"/>
      <c r="C8" s="456"/>
      <c r="D8" s="455"/>
      <c r="E8" s="454" t="s">
        <v>117</v>
      </c>
      <c r="F8" s="455" t="s">
        <v>120</v>
      </c>
      <c r="G8" s="452"/>
      <c r="H8" s="452"/>
      <c r="I8" s="452"/>
      <c r="J8" s="452"/>
      <c r="K8" s="452"/>
      <c r="L8" s="452"/>
      <c r="M8" s="452"/>
    </row>
    <row r="9" spans="1:13" x14ac:dyDescent="0.3">
      <c r="A9" s="452"/>
      <c r="B9" s="452"/>
      <c r="C9" s="456"/>
      <c r="D9" s="455"/>
      <c r="E9" s="454" t="s">
        <v>118</v>
      </c>
      <c r="F9" s="455" t="s">
        <v>121</v>
      </c>
      <c r="G9" s="452"/>
      <c r="H9" s="452"/>
      <c r="I9" s="452"/>
      <c r="J9" s="452"/>
      <c r="K9" s="452"/>
      <c r="L9" s="452"/>
      <c r="M9" s="452"/>
    </row>
    <row r="10" spans="1:13" x14ac:dyDescent="0.3">
      <c r="A10" s="452"/>
      <c r="B10" s="452"/>
      <c r="C10" s="456"/>
      <c r="D10" s="455"/>
      <c r="E10" s="452"/>
      <c r="F10" s="452"/>
      <c r="G10" s="452"/>
      <c r="H10" s="452"/>
      <c r="I10" s="452"/>
      <c r="J10" s="452"/>
      <c r="K10" s="452"/>
      <c r="L10" s="452"/>
      <c r="M10" s="452"/>
    </row>
    <row r="11" spans="1:13" x14ac:dyDescent="0.3">
      <c r="A11" s="452"/>
      <c r="B11" s="453" t="s">
        <v>102</v>
      </c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</row>
    <row r="12" spans="1:13" x14ac:dyDescent="0.3">
      <c r="A12" s="452"/>
      <c r="B12" s="452"/>
      <c r="C12" s="452"/>
      <c r="D12" s="452"/>
      <c r="E12" s="454" t="s">
        <v>110</v>
      </c>
      <c r="F12" s="457" t="s">
        <v>99</v>
      </c>
      <c r="G12" s="452"/>
      <c r="H12" s="452"/>
      <c r="I12" s="452"/>
      <c r="J12" s="452"/>
      <c r="K12" s="452"/>
      <c r="L12" s="452"/>
      <c r="M12" s="452"/>
    </row>
    <row r="13" spans="1:13" x14ac:dyDescent="0.3">
      <c r="A13" s="452"/>
      <c r="B13" s="452"/>
      <c r="C13" s="452"/>
      <c r="D13" s="452"/>
      <c r="E13" s="454" t="s">
        <v>100</v>
      </c>
      <c r="F13" s="457" t="s">
        <v>101</v>
      </c>
      <c r="G13" s="452"/>
      <c r="H13" s="452"/>
      <c r="I13" s="452"/>
      <c r="J13" s="452"/>
      <c r="K13" s="452"/>
      <c r="L13" s="452"/>
      <c r="M13" s="452"/>
    </row>
    <row r="14" spans="1:13" x14ac:dyDescent="0.3">
      <c r="A14" s="452"/>
      <c r="B14" s="452"/>
      <c r="C14" s="452"/>
      <c r="D14" s="452"/>
      <c r="E14" s="454" t="s">
        <v>109</v>
      </c>
      <c r="F14" s="457" t="s">
        <v>103</v>
      </c>
      <c r="G14" s="452"/>
      <c r="H14" s="452"/>
      <c r="I14" s="452"/>
      <c r="J14" s="452"/>
      <c r="K14" s="452"/>
      <c r="L14" s="452"/>
      <c r="M14" s="452"/>
    </row>
    <row r="15" spans="1:13" x14ac:dyDescent="0.3">
      <c r="A15" s="452"/>
      <c r="B15" s="452"/>
      <c r="C15" s="452"/>
      <c r="D15" s="452"/>
      <c r="E15" s="454" t="s">
        <v>108</v>
      </c>
      <c r="F15" s="457" t="s">
        <v>104</v>
      </c>
      <c r="G15" s="452"/>
      <c r="H15" s="452"/>
      <c r="I15" s="452"/>
      <c r="J15" s="452"/>
      <c r="K15" s="452"/>
      <c r="L15" s="452"/>
      <c r="M15" s="452"/>
    </row>
    <row r="16" spans="1:13" x14ac:dyDescent="0.3">
      <c r="A16" s="452"/>
      <c r="B16" s="452"/>
      <c r="C16" s="452"/>
      <c r="D16" s="452"/>
      <c r="E16" s="454" t="s">
        <v>107</v>
      </c>
      <c r="F16" s="457" t="s">
        <v>105</v>
      </c>
      <c r="G16" s="452"/>
      <c r="H16" s="452"/>
      <c r="I16" s="452"/>
      <c r="J16" s="452"/>
      <c r="K16" s="452"/>
      <c r="L16" s="452"/>
      <c r="M16" s="452"/>
    </row>
    <row r="17" spans="1:13" x14ac:dyDescent="0.3">
      <c r="A17" s="452"/>
      <c r="B17" s="452"/>
      <c r="C17" s="452"/>
      <c r="D17" s="452"/>
      <c r="E17" s="454" t="s">
        <v>112</v>
      </c>
      <c r="F17" s="457" t="s">
        <v>106</v>
      </c>
      <c r="G17" s="457"/>
      <c r="H17" s="452"/>
      <c r="I17" s="452"/>
      <c r="J17" s="452"/>
      <c r="K17" s="452"/>
      <c r="L17" s="452"/>
      <c r="M17" s="452"/>
    </row>
    <row r="18" spans="1:13" x14ac:dyDescent="0.3">
      <c r="A18" s="452"/>
      <c r="B18" s="452"/>
      <c r="C18" s="452"/>
      <c r="D18" s="452"/>
      <c r="E18" s="452"/>
      <c r="F18" s="456"/>
      <c r="G18" s="457"/>
      <c r="H18" s="452"/>
      <c r="I18" s="452"/>
      <c r="J18" s="452"/>
      <c r="K18" s="452"/>
      <c r="L18" s="452"/>
      <c r="M18" s="452"/>
    </row>
    <row r="19" spans="1:13" x14ac:dyDescent="0.3">
      <c r="F19" s="224"/>
      <c r="G19" s="222"/>
    </row>
    <row r="20" spans="1:13" x14ac:dyDescent="0.3">
      <c r="C20" s="224"/>
      <c r="D20" s="222"/>
    </row>
    <row r="21" spans="1:13" x14ac:dyDescent="0.3">
      <c r="C21" s="224"/>
    </row>
    <row r="22" spans="1:13" x14ac:dyDescent="0.3">
      <c r="C22" s="224"/>
    </row>
  </sheetData>
  <phoneticPr fontId="1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Shapka</vt:lpstr>
      <vt:lpstr>Plan</vt:lpstr>
      <vt:lpstr>INSTRUKCIYA</vt:lpstr>
      <vt:lpstr>Shapka!Область_печати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Бобарчук</dc:creator>
  <cp:lastModifiedBy>Admin</cp:lastModifiedBy>
  <cp:lastPrinted>2020-08-19T10:00:20Z</cp:lastPrinted>
  <dcterms:created xsi:type="dcterms:W3CDTF">1998-12-02T08:44:47Z</dcterms:created>
  <dcterms:modified xsi:type="dcterms:W3CDTF">2022-08-05T19:26:52Z</dcterms:modified>
</cp:coreProperties>
</file>