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udy\2021-2022 н.р\НАВЧАЛЬні плани 21-22\ПЛ\навчальні плани на 2022-2023 н.р\"/>
    </mc:Choice>
  </mc:AlternateContent>
  <bookViews>
    <workbookView xWindow="0" yWindow="0" windowWidth="12336" windowHeight="8088"/>
  </bookViews>
  <sheets>
    <sheet name="Shapka" sheetId="1" r:id="rId1"/>
    <sheet name="Plan" sheetId="2" r:id="rId2"/>
    <sheet name="Аркуш1" sheetId="3" r:id="rId3"/>
    <sheet name="INSTRUKCIYA" sheetId="4" r:id="rId4"/>
  </sheets>
  <definedNames>
    <definedName name="_xlnm._FilterDatabase" localSheetId="1" hidden="1">Plan!$A$19:$IE$85</definedName>
  </definedNames>
  <calcPr calcId="162913"/>
  <extLst>
    <ext uri="GoogleSheetsCustomDataVersion1">
      <go:sheetsCustomData xmlns:go="http://customooxmlschemas.google.com/" r:id="rId8" roundtripDataSignature="AMtx7miNgUjIP7gmuUVHg4u2ZRFZ+Y9AVw=="/>
    </ext>
  </extLst>
</workbook>
</file>

<file path=xl/calcChain.xml><?xml version="1.0" encoding="utf-8"?>
<calcChain xmlns="http://schemas.openxmlformats.org/spreadsheetml/2006/main">
  <c r="HM75" i="2" l="1"/>
  <c r="HL75" i="2"/>
  <c r="HK75" i="2"/>
  <c r="HJ75" i="2"/>
  <c r="HI75" i="2"/>
  <c r="HH75" i="2"/>
  <c r="HG75" i="2"/>
  <c r="HF75" i="2"/>
  <c r="HE75" i="2"/>
  <c r="HD75" i="2"/>
  <c r="HC75" i="2"/>
  <c r="HB75" i="2"/>
  <c r="HA75" i="2"/>
  <c r="GZ75" i="2"/>
  <c r="GY75" i="2"/>
  <c r="GX75" i="2"/>
  <c r="GV75" i="2"/>
  <c r="GU75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E75" i="2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N75" i="2"/>
  <c r="FM75" i="2"/>
  <c r="FL75" i="2"/>
  <c r="FK75" i="2"/>
  <c r="FJ75" i="2"/>
  <c r="FI75" i="2"/>
  <c r="FH75" i="2"/>
  <c r="FG75" i="2"/>
  <c r="FF75" i="2"/>
  <c r="FE75" i="2"/>
  <c r="FD75" i="2"/>
  <c r="FC75" i="2"/>
  <c r="FB75" i="2"/>
  <c r="FA75" i="2"/>
  <c r="EZ75" i="2"/>
  <c r="EY75" i="2"/>
  <c r="EW75" i="2"/>
  <c r="EV75" i="2"/>
  <c r="EU75" i="2"/>
  <c r="ET75" i="2"/>
  <c r="ES75" i="2"/>
  <c r="ER75" i="2"/>
  <c r="EQ75" i="2"/>
  <c r="EP75" i="2"/>
  <c r="EO75" i="2"/>
  <c r="EN75" i="2"/>
  <c r="EM75" i="2"/>
  <c r="EL75" i="2"/>
  <c r="EK75" i="2"/>
  <c r="EJ75" i="2"/>
  <c r="EI75" i="2"/>
  <c r="EH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O75" i="2"/>
  <c r="DN75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HN74" i="2"/>
  <c r="GW74" i="2"/>
  <c r="GF74" i="2"/>
  <c r="FO74" i="2"/>
  <c r="EX74" i="2"/>
  <c r="EG74" i="2"/>
  <c r="DP74" i="2"/>
  <c r="CY74" i="2"/>
  <c r="CH74" i="2"/>
  <c r="BQ74" i="2"/>
  <c r="AZ74" i="2"/>
  <c r="AI74" i="2"/>
  <c r="AB74" i="2"/>
  <c r="HN73" i="2"/>
  <c r="GW73" i="2"/>
  <c r="GF73" i="2"/>
  <c r="FO73" i="2"/>
  <c r="EX73" i="2"/>
  <c r="EG73" i="2"/>
  <c r="DP73" i="2"/>
  <c r="CY73" i="2"/>
  <c r="CH73" i="2"/>
  <c r="BQ73" i="2"/>
  <c r="AZ73" i="2"/>
  <c r="AB73" i="2" s="1"/>
  <c r="AI73" i="2"/>
  <c r="HN72" i="2"/>
  <c r="HN75" i="2" s="1"/>
  <c r="GW72" i="2"/>
  <c r="GW75" i="2" s="1"/>
  <c r="GF72" i="2"/>
  <c r="GF75" i="2" s="1"/>
  <c r="FO72" i="2"/>
  <c r="FO75" i="2" s="1"/>
  <c r="EX72" i="2"/>
  <c r="EX75" i="2" s="1"/>
  <c r="EG72" i="2"/>
  <c r="EG75" i="2" s="1"/>
  <c r="DP72" i="2"/>
  <c r="DP75" i="2" s="1"/>
  <c r="CY72" i="2"/>
  <c r="CY75" i="2" s="1"/>
  <c r="CH72" i="2"/>
  <c r="CH75" i="2" s="1"/>
  <c r="BQ72" i="2"/>
  <c r="BQ75" i="2" s="1"/>
  <c r="AZ72" i="2"/>
  <c r="AZ75" i="2" s="1"/>
  <c r="AI72" i="2"/>
  <c r="AI75" i="2" s="1"/>
  <c r="HV71" i="2"/>
  <c r="HR71" i="2"/>
  <c r="HQ71" i="2"/>
  <c r="HP71" i="2"/>
  <c r="HO71" i="2"/>
  <c r="HE71" i="2"/>
  <c r="HA71" i="2"/>
  <c r="GZ71" i="2"/>
  <c r="GY71" i="2"/>
  <c r="GX71" i="2"/>
  <c r="GN71" i="2"/>
  <c r="GJ71" i="2"/>
  <c r="GI71" i="2"/>
  <c r="GH71" i="2"/>
  <c r="GG71" i="2"/>
  <c r="FW71" i="2"/>
  <c r="FS71" i="2"/>
  <c r="FR71" i="2"/>
  <c r="FQ71" i="2"/>
  <c r="FP71" i="2"/>
  <c r="FF71" i="2"/>
  <c r="FB71" i="2"/>
  <c r="FA71" i="2"/>
  <c r="EZ71" i="2"/>
  <c r="EY71" i="2"/>
  <c r="EW71" i="2"/>
  <c r="EV71" i="2"/>
  <c r="EU71" i="2"/>
  <c r="ET71" i="2"/>
  <c r="ES71" i="2"/>
  <c r="ER71" i="2"/>
  <c r="EQ71" i="2"/>
  <c r="EP71" i="2"/>
  <c r="EO71" i="2"/>
  <c r="EK71" i="2"/>
  <c r="EJ71" i="2"/>
  <c r="EI71" i="2"/>
  <c r="EH71" i="2"/>
  <c r="EF71" i="2"/>
  <c r="EE71" i="2"/>
  <c r="ED71" i="2"/>
  <c r="EC71" i="2"/>
  <c r="EB71" i="2"/>
  <c r="EA71" i="2"/>
  <c r="DZ71" i="2"/>
  <c r="DY71" i="2"/>
  <c r="DX71" i="2"/>
  <c r="DT71" i="2"/>
  <c r="DS71" i="2"/>
  <c r="DR71" i="2"/>
  <c r="DQ71" i="2"/>
  <c r="DO71" i="2"/>
  <c r="DN71" i="2"/>
  <c r="DM71" i="2"/>
  <c r="DL71" i="2"/>
  <c r="DK71" i="2"/>
  <c r="DJ71" i="2"/>
  <c r="DI71" i="2"/>
  <c r="DH71" i="2"/>
  <c r="DG71" i="2"/>
  <c r="DC71" i="2"/>
  <c r="DB71" i="2"/>
  <c r="DA71" i="2"/>
  <c r="CZ71" i="2"/>
  <c r="CX71" i="2"/>
  <c r="CW71" i="2"/>
  <c r="CV71" i="2"/>
  <c r="CU71" i="2"/>
  <c r="CT71" i="2"/>
  <c r="CS71" i="2"/>
  <c r="CR71" i="2"/>
  <c r="CQ71" i="2"/>
  <c r="CP71" i="2"/>
  <c r="CL71" i="2"/>
  <c r="CK71" i="2"/>
  <c r="CJ71" i="2"/>
  <c r="CI71" i="2"/>
  <c r="CG71" i="2"/>
  <c r="CF71" i="2"/>
  <c r="CE71" i="2"/>
  <c r="CD71" i="2"/>
  <c r="CC71" i="2"/>
  <c r="CB71" i="2"/>
  <c r="CA71" i="2"/>
  <c r="BZ71" i="2"/>
  <c r="BY71" i="2"/>
  <c r="BU71" i="2"/>
  <c r="BT71" i="2"/>
  <c r="BS71" i="2"/>
  <c r="BR71" i="2"/>
  <c r="BP71" i="2"/>
  <c r="BO71" i="2"/>
  <c r="BN71" i="2"/>
  <c r="BM71" i="2"/>
  <c r="BL71" i="2"/>
  <c r="BK71" i="2"/>
  <c r="BJ71" i="2"/>
  <c r="BI71" i="2"/>
  <c r="BH71" i="2"/>
  <c r="BD71" i="2"/>
  <c r="BC71" i="2"/>
  <c r="BB71" i="2"/>
  <c r="BA71" i="2"/>
  <c r="AY71" i="2"/>
  <c r="AX71" i="2"/>
  <c r="AW71" i="2"/>
  <c r="AV71" i="2"/>
  <c r="AU71" i="2"/>
  <c r="AT71" i="2"/>
  <c r="AS71" i="2"/>
  <c r="AR71" i="2"/>
  <c r="AQ71" i="2"/>
  <c r="AM71" i="2"/>
  <c r="AL71" i="2"/>
  <c r="AK71" i="2"/>
  <c r="AJ71" i="2"/>
  <c r="Y68" i="2"/>
  <c r="FE67" i="2"/>
  <c r="FD67" i="2"/>
  <c r="FC67" i="2"/>
  <c r="EX67" i="2"/>
  <c r="EN67" i="2"/>
  <c r="EM67" i="2"/>
  <c r="EL67" i="2"/>
  <c r="EG67" i="2"/>
  <c r="DW67" i="2"/>
  <c r="DV67" i="2"/>
  <c r="DU67" i="2"/>
  <c r="DP67" i="2"/>
  <c r="DF67" i="2"/>
  <c r="DE67" i="2"/>
  <c r="DD67" i="2"/>
  <c r="CY67" i="2"/>
  <c r="CH67" i="2"/>
  <c r="BX67" i="2"/>
  <c r="BW67" i="2"/>
  <c r="BV67" i="2"/>
  <c r="BQ67" i="2"/>
  <c r="AZ67" i="2"/>
  <c r="AE67" i="2"/>
  <c r="AB67" i="2" s="1"/>
  <c r="AF67" i="2" s="1"/>
  <c r="AG67" i="2" s="1"/>
  <c r="AA67" i="2"/>
  <c r="FE66" i="2"/>
  <c r="FD66" i="2"/>
  <c r="FC66" i="2"/>
  <c r="EX66" i="2"/>
  <c r="EN66" i="2"/>
  <c r="EM66" i="2"/>
  <c r="EL66" i="2"/>
  <c r="EG66" i="2"/>
  <c r="DW66" i="2"/>
  <c r="DV66" i="2"/>
  <c r="DU66" i="2"/>
  <c r="DP66" i="2"/>
  <c r="DF66" i="2"/>
  <c r="DE66" i="2"/>
  <c r="DD66" i="2"/>
  <c r="CY66" i="2"/>
  <c r="CH66" i="2"/>
  <c r="BX66" i="2"/>
  <c r="BW66" i="2"/>
  <c r="BV66" i="2"/>
  <c r="BQ66" i="2"/>
  <c r="AZ66" i="2"/>
  <c r="AE66" i="2"/>
  <c r="AB66" i="2" s="1"/>
  <c r="AA66" i="2"/>
  <c r="AF66" i="2" s="1"/>
  <c r="AG66" i="2" s="1"/>
  <c r="FE64" i="2"/>
  <c r="FD64" i="2"/>
  <c r="FC64" i="2"/>
  <c r="EN64" i="2"/>
  <c r="EM64" i="2"/>
  <c r="EL64" i="2"/>
  <c r="DW64" i="2"/>
  <c r="DV64" i="2"/>
  <c r="DU64" i="2"/>
  <c r="DP64" i="2"/>
  <c r="DF64" i="2"/>
  <c r="DE64" i="2"/>
  <c r="DD64" i="2"/>
  <c r="CY64" i="2"/>
  <c r="CH64" i="2"/>
  <c r="BX64" i="2"/>
  <c r="BW64" i="2"/>
  <c r="BV64" i="2"/>
  <c r="BQ64" i="2"/>
  <c r="AZ64" i="2"/>
  <c r="AB64" i="2"/>
  <c r="AF64" i="2" s="1"/>
  <c r="AG64" i="2" s="1"/>
  <c r="FE63" i="2"/>
  <c r="FD63" i="2"/>
  <c r="FC63" i="2"/>
  <c r="EX63" i="2"/>
  <c r="EN63" i="2"/>
  <c r="EM63" i="2"/>
  <c r="EL63" i="2"/>
  <c r="EG63" i="2"/>
  <c r="DW63" i="2"/>
  <c r="DV63" i="2"/>
  <c r="DU63" i="2"/>
  <c r="DP63" i="2"/>
  <c r="DF63" i="2"/>
  <c r="DE63" i="2"/>
  <c r="DD63" i="2"/>
  <c r="CY63" i="2"/>
  <c r="CH63" i="2"/>
  <c r="BX63" i="2"/>
  <c r="BW63" i="2"/>
  <c r="BV63" i="2"/>
  <c r="BQ63" i="2"/>
  <c r="AZ63" i="2"/>
  <c r="AE63" i="2"/>
  <c r="AB63" i="2" s="1"/>
  <c r="AF63" i="2" s="1"/>
  <c r="AG63" i="2" s="1"/>
  <c r="AA63" i="2"/>
  <c r="FE62" i="2"/>
  <c r="FD62" i="2"/>
  <c r="FC62" i="2"/>
  <c r="EX62" i="2"/>
  <c r="EN62" i="2"/>
  <c r="EM62" i="2"/>
  <c r="EL62" i="2"/>
  <c r="EG62" i="2"/>
  <c r="DW62" i="2"/>
  <c r="DV62" i="2"/>
  <c r="DU62" i="2"/>
  <c r="DP62" i="2"/>
  <c r="DF62" i="2"/>
  <c r="DE62" i="2"/>
  <c r="DD62" i="2"/>
  <c r="CY62" i="2"/>
  <c r="CH62" i="2"/>
  <c r="BX62" i="2"/>
  <c r="BW62" i="2"/>
  <c r="BV62" i="2"/>
  <c r="BQ62" i="2"/>
  <c r="AZ62" i="2"/>
  <c r="AE62" i="2"/>
  <c r="AD62" i="2"/>
  <c r="AC62" i="2"/>
  <c r="AB62" i="2" s="1"/>
  <c r="AA62" i="2"/>
  <c r="AF62" i="2" s="1"/>
  <c r="AG62" i="2" s="1"/>
  <c r="FE61" i="2"/>
  <c r="FD61" i="2"/>
  <c r="FC61" i="2"/>
  <c r="EX61" i="2"/>
  <c r="EN61" i="2"/>
  <c r="EM61" i="2"/>
  <c r="EL61" i="2"/>
  <c r="EG61" i="2"/>
  <c r="DW61" i="2"/>
  <c r="DV61" i="2"/>
  <c r="DU61" i="2"/>
  <c r="DP61" i="2"/>
  <c r="DF61" i="2"/>
  <c r="DE61" i="2"/>
  <c r="DD61" i="2"/>
  <c r="CY61" i="2"/>
  <c r="CH61" i="2"/>
  <c r="BX61" i="2"/>
  <c r="BW61" i="2"/>
  <c r="BV61" i="2"/>
  <c r="BQ61" i="2"/>
  <c r="AZ61" i="2"/>
  <c r="AE61" i="2"/>
  <c r="AB61" i="2" s="1"/>
  <c r="AF61" i="2" s="1"/>
  <c r="AG61" i="2" s="1"/>
  <c r="AA61" i="2"/>
  <c r="FE60" i="2"/>
  <c r="FD60" i="2"/>
  <c r="FC60" i="2"/>
  <c r="EX60" i="2"/>
  <c r="EN60" i="2"/>
  <c r="EM60" i="2"/>
  <c r="EL60" i="2"/>
  <c r="EG60" i="2"/>
  <c r="DW60" i="2"/>
  <c r="DV60" i="2"/>
  <c r="DU60" i="2"/>
  <c r="DP60" i="2"/>
  <c r="DF60" i="2"/>
  <c r="DE60" i="2"/>
  <c r="DD60" i="2"/>
  <c r="CY60" i="2"/>
  <c r="CH60" i="2"/>
  <c r="BX60" i="2"/>
  <c r="BW60" i="2"/>
  <c r="BV60" i="2"/>
  <c r="BQ60" i="2"/>
  <c r="AZ60" i="2"/>
  <c r="AE60" i="2"/>
  <c r="AD60" i="2"/>
  <c r="AC60" i="2"/>
  <c r="AB60" i="2" s="1"/>
  <c r="AA60" i="2"/>
  <c r="AF60" i="2" s="1"/>
  <c r="AG60" i="2" s="1"/>
  <c r="FE59" i="2"/>
  <c r="FD59" i="2"/>
  <c r="FC59" i="2"/>
  <c r="EX59" i="2"/>
  <c r="EN59" i="2"/>
  <c r="EM59" i="2"/>
  <c r="EL59" i="2"/>
  <c r="EG59" i="2"/>
  <c r="DW59" i="2"/>
  <c r="DV59" i="2"/>
  <c r="DU59" i="2"/>
  <c r="DP59" i="2"/>
  <c r="DF59" i="2"/>
  <c r="DE59" i="2"/>
  <c r="DD59" i="2"/>
  <c r="CY59" i="2"/>
  <c r="CH59" i="2"/>
  <c r="BX59" i="2"/>
  <c r="BW59" i="2"/>
  <c r="BV59" i="2"/>
  <c r="BQ59" i="2"/>
  <c r="AZ59" i="2"/>
  <c r="AE59" i="2"/>
  <c r="AB59" i="2" s="1"/>
  <c r="AF59" i="2" s="1"/>
  <c r="AG59" i="2" s="1"/>
  <c r="AA59" i="2"/>
  <c r="ID58" i="2"/>
  <c r="IC58" i="2"/>
  <c r="IB58" i="2"/>
  <c r="IA58" i="2"/>
  <c r="HZ58" i="2"/>
  <c r="HY58" i="2"/>
  <c r="HX58" i="2"/>
  <c r="HW58" i="2"/>
  <c r="HU58" i="2"/>
  <c r="HT58" i="2"/>
  <c r="HS58" i="2"/>
  <c r="HN58" i="2"/>
  <c r="HM58" i="2"/>
  <c r="HL58" i="2"/>
  <c r="HK58" i="2"/>
  <c r="HJ58" i="2"/>
  <c r="HI58" i="2"/>
  <c r="HH58" i="2"/>
  <c r="HG58" i="2"/>
  <c r="HF58" i="2"/>
  <c r="HD58" i="2"/>
  <c r="HC58" i="2"/>
  <c r="HB58" i="2"/>
  <c r="GW58" i="2"/>
  <c r="GV58" i="2"/>
  <c r="GU58" i="2"/>
  <c r="GT58" i="2"/>
  <c r="GS58" i="2"/>
  <c r="GR58" i="2"/>
  <c r="GQ58" i="2"/>
  <c r="GP58" i="2"/>
  <c r="GO58" i="2"/>
  <c r="GM58" i="2"/>
  <c r="GL58" i="2"/>
  <c r="GK58" i="2"/>
  <c r="GF58" i="2"/>
  <c r="GE58" i="2"/>
  <c r="GD58" i="2"/>
  <c r="GC58" i="2"/>
  <c r="GB58" i="2"/>
  <c r="GA58" i="2"/>
  <c r="FZ58" i="2"/>
  <c r="FY58" i="2"/>
  <c r="FX58" i="2"/>
  <c r="FV58" i="2"/>
  <c r="FU58" i="2"/>
  <c r="FT58" i="2"/>
  <c r="FO58" i="2"/>
  <c r="FN58" i="2"/>
  <c r="FM58" i="2"/>
  <c r="FL58" i="2"/>
  <c r="FK58" i="2"/>
  <c r="FJ58" i="2"/>
  <c r="FI58" i="2"/>
  <c r="FH58" i="2"/>
  <c r="FG58" i="2"/>
  <c r="FE58" i="2"/>
  <c r="FD58" i="2"/>
  <c r="FC58" i="2"/>
  <c r="EX58" i="2"/>
  <c r="EN58" i="2"/>
  <c r="EM58" i="2"/>
  <c r="EL58" i="2"/>
  <c r="EG58" i="2"/>
  <c r="DW58" i="2"/>
  <c r="DV58" i="2"/>
  <c r="DU58" i="2"/>
  <c r="DP58" i="2"/>
  <c r="DF58" i="2"/>
  <c r="DE58" i="2"/>
  <c r="DD58" i="2"/>
  <c r="CY58" i="2"/>
  <c r="CH58" i="2"/>
  <c r="BX58" i="2"/>
  <c r="BW58" i="2"/>
  <c r="BV58" i="2"/>
  <c r="BQ58" i="2"/>
  <c r="AZ58" i="2"/>
  <c r="AE58" i="2"/>
  <c r="AB58" i="2" s="1"/>
  <c r="AD58" i="2"/>
  <c r="AC58" i="2"/>
  <c r="AA58" i="2"/>
  <c r="ID57" i="2"/>
  <c r="IC57" i="2"/>
  <c r="IB57" i="2"/>
  <c r="IA57" i="2"/>
  <c r="HZ57" i="2"/>
  <c r="HY57" i="2"/>
  <c r="HX57" i="2"/>
  <c r="HW57" i="2"/>
  <c r="HU57" i="2"/>
  <c r="HT57" i="2"/>
  <c r="HS57" i="2"/>
  <c r="EX57" i="2"/>
  <c r="EG57" i="2"/>
  <c r="DP57" i="2"/>
  <c r="CY57" i="2"/>
  <c r="CH57" i="2"/>
  <c r="BQ57" i="2"/>
  <c r="AZ57" i="2"/>
  <c r="AH57" i="2"/>
  <c r="EX56" i="2"/>
  <c r="EG56" i="2"/>
  <c r="DP56" i="2"/>
  <c r="CY56" i="2"/>
  <c r="CH56" i="2"/>
  <c r="BQ56" i="2"/>
  <c r="AZ56" i="2"/>
  <c r="Y56" i="2"/>
  <c r="ID55" i="2"/>
  <c r="IC55" i="2"/>
  <c r="IB55" i="2"/>
  <c r="IA55" i="2"/>
  <c r="HZ55" i="2"/>
  <c r="HY55" i="2"/>
  <c r="HX55" i="2"/>
  <c r="HW55" i="2"/>
  <c r="HU55" i="2"/>
  <c r="HT55" i="2"/>
  <c r="HS55" i="2"/>
  <c r="HN55" i="2"/>
  <c r="HM55" i="2"/>
  <c r="HL55" i="2"/>
  <c r="HK55" i="2"/>
  <c r="HJ55" i="2"/>
  <c r="HI55" i="2"/>
  <c r="HH55" i="2"/>
  <c r="HG55" i="2"/>
  <c r="HF55" i="2"/>
  <c r="HD55" i="2"/>
  <c r="HC55" i="2"/>
  <c r="HB55" i="2"/>
  <c r="GW55" i="2"/>
  <c r="GV55" i="2"/>
  <c r="GU55" i="2"/>
  <c r="GT55" i="2"/>
  <c r="GS55" i="2"/>
  <c r="GR55" i="2"/>
  <c r="GQ55" i="2"/>
  <c r="GP55" i="2"/>
  <c r="GO55" i="2"/>
  <c r="GM55" i="2"/>
  <c r="GL55" i="2"/>
  <c r="GK55" i="2"/>
  <c r="GF55" i="2"/>
  <c r="GE55" i="2"/>
  <c r="GD55" i="2"/>
  <c r="GC55" i="2"/>
  <c r="GB55" i="2"/>
  <c r="GA55" i="2"/>
  <c r="FZ55" i="2"/>
  <c r="FY55" i="2"/>
  <c r="FX55" i="2"/>
  <c r="FV55" i="2"/>
  <c r="FU55" i="2"/>
  <c r="FT55" i="2"/>
  <c r="FO55" i="2"/>
  <c r="FN55" i="2"/>
  <c r="FM55" i="2"/>
  <c r="FL55" i="2"/>
  <c r="FK55" i="2"/>
  <c r="FJ55" i="2"/>
  <c r="FI55" i="2"/>
  <c r="FH55" i="2"/>
  <c r="FG55" i="2"/>
  <c r="FE55" i="2"/>
  <c r="FD55" i="2"/>
  <c r="FC55" i="2"/>
  <c r="EX55" i="2"/>
  <c r="EG55" i="2"/>
  <c r="DP55" i="2"/>
  <c r="CY55" i="2"/>
  <c r="CO55" i="2"/>
  <c r="CN55" i="2"/>
  <c r="CM55" i="2"/>
  <c r="CH55" i="2"/>
  <c r="BX55" i="2"/>
  <c r="BW55" i="2"/>
  <c r="BV55" i="2"/>
  <c r="BQ55" i="2"/>
  <c r="AZ55" i="2"/>
  <c r="AE55" i="2"/>
  <c r="AD55" i="2"/>
  <c r="AC55" i="2"/>
  <c r="AB55" i="2" s="1"/>
  <c r="AA55" i="2"/>
  <c r="EX54" i="2"/>
  <c r="EG54" i="2"/>
  <c r="DP54" i="2"/>
  <c r="CY54" i="2"/>
  <c r="CO54" i="2"/>
  <c r="CN54" i="2"/>
  <c r="CM54" i="2"/>
  <c r="CH54" i="2"/>
  <c r="BX54" i="2"/>
  <c r="BW54" i="2"/>
  <c r="BV54" i="2"/>
  <c r="BQ54" i="2"/>
  <c r="AZ54" i="2"/>
  <c r="AE54" i="2"/>
  <c r="AD54" i="2"/>
  <c r="AC54" i="2"/>
  <c r="AB54" i="2" s="1"/>
  <c r="AA54" i="2"/>
  <c r="AF54" i="2" s="1"/>
  <c r="AG54" i="2" s="1"/>
  <c r="EX53" i="2"/>
  <c r="EG53" i="2"/>
  <c r="DP53" i="2"/>
  <c r="CY53" i="2"/>
  <c r="CO53" i="2"/>
  <c r="CN53" i="2"/>
  <c r="CM53" i="2"/>
  <c r="CH53" i="2"/>
  <c r="BX53" i="2"/>
  <c r="BW53" i="2"/>
  <c r="BV53" i="2"/>
  <c r="BQ53" i="2"/>
  <c r="AZ53" i="2"/>
  <c r="AE53" i="2"/>
  <c r="AD53" i="2"/>
  <c r="AC53" i="2"/>
  <c r="AB53" i="2" s="1"/>
  <c r="AA53" i="2"/>
  <c r="AF53" i="2" s="1"/>
  <c r="AG53" i="2" s="1"/>
  <c r="EX52" i="2"/>
  <c r="EG52" i="2"/>
  <c r="DP52" i="2"/>
  <c r="CY52" i="2"/>
  <c r="CO52" i="2"/>
  <c r="CN52" i="2"/>
  <c r="CM52" i="2"/>
  <c r="CH52" i="2"/>
  <c r="BX52" i="2"/>
  <c r="BW52" i="2"/>
  <c r="BV52" i="2"/>
  <c r="BQ52" i="2"/>
  <c r="AZ52" i="2"/>
  <c r="AE52" i="2"/>
  <c r="AD52" i="2"/>
  <c r="AC52" i="2"/>
  <c r="AB52" i="2" s="1"/>
  <c r="AA52" i="2"/>
  <c r="AF52" i="2" s="1"/>
  <c r="AG52" i="2" s="1"/>
  <c r="ID51" i="2"/>
  <c r="IC51" i="2"/>
  <c r="IB51" i="2"/>
  <c r="IA51" i="2"/>
  <c r="HZ51" i="2"/>
  <c r="HY51" i="2"/>
  <c r="HX51" i="2"/>
  <c r="HW51" i="2"/>
  <c r="HU51" i="2"/>
  <c r="HT51" i="2"/>
  <c r="HS51" i="2"/>
  <c r="HN51" i="2"/>
  <c r="HM51" i="2"/>
  <c r="HL51" i="2"/>
  <c r="HK51" i="2"/>
  <c r="HJ51" i="2"/>
  <c r="HI51" i="2"/>
  <c r="HH51" i="2"/>
  <c r="HG51" i="2"/>
  <c r="HF51" i="2"/>
  <c r="HD51" i="2"/>
  <c r="HC51" i="2"/>
  <c r="HB51" i="2"/>
  <c r="GW51" i="2"/>
  <c r="GV51" i="2"/>
  <c r="GU51" i="2"/>
  <c r="GT51" i="2"/>
  <c r="GS51" i="2"/>
  <c r="GR51" i="2"/>
  <c r="GQ51" i="2"/>
  <c r="GP51" i="2"/>
  <c r="GO51" i="2"/>
  <c r="GM51" i="2"/>
  <c r="GL51" i="2"/>
  <c r="GK51" i="2"/>
  <c r="GF51" i="2"/>
  <c r="GE51" i="2"/>
  <c r="GD51" i="2"/>
  <c r="GC51" i="2"/>
  <c r="GB51" i="2"/>
  <c r="GA51" i="2"/>
  <c r="FZ51" i="2"/>
  <c r="FY51" i="2"/>
  <c r="FX51" i="2"/>
  <c r="FV51" i="2"/>
  <c r="FU51" i="2"/>
  <c r="FT51" i="2"/>
  <c r="FO51" i="2"/>
  <c r="FN51" i="2"/>
  <c r="FM51" i="2"/>
  <c r="FL51" i="2"/>
  <c r="FK51" i="2"/>
  <c r="FJ51" i="2"/>
  <c r="FI51" i="2"/>
  <c r="FH51" i="2"/>
  <c r="FG51" i="2"/>
  <c r="FE51" i="2"/>
  <c r="FD51" i="2"/>
  <c r="FC51" i="2"/>
  <c r="EX51" i="2"/>
  <c r="EG51" i="2"/>
  <c r="DP51" i="2"/>
  <c r="CY51" i="2"/>
  <c r="CO51" i="2"/>
  <c r="CN51" i="2"/>
  <c r="CM51" i="2"/>
  <c r="CH51" i="2"/>
  <c r="BX51" i="2"/>
  <c r="BW51" i="2"/>
  <c r="BV51" i="2"/>
  <c r="BQ51" i="2"/>
  <c r="AZ51" i="2"/>
  <c r="AE51" i="2"/>
  <c r="AD51" i="2"/>
  <c r="AC51" i="2"/>
  <c r="AB51" i="2" s="1"/>
  <c r="AA51" i="2"/>
  <c r="AF51" i="2" s="1"/>
  <c r="EX50" i="2"/>
  <c r="EG50" i="2"/>
  <c r="DP50" i="2"/>
  <c r="CY50" i="2"/>
  <c r="CH50" i="2"/>
  <c r="BQ50" i="2"/>
  <c r="AZ50" i="2"/>
  <c r="ID49" i="2"/>
  <c r="IC49" i="2"/>
  <c r="IB49" i="2"/>
  <c r="IA49" i="2"/>
  <c r="HZ49" i="2"/>
  <c r="HY49" i="2"/>
  <c r="HX49" i="2"/>
  <c r="HW49" i="2"/>
  <c r="HU49" i="2"/>
  <c r="HT49" i="2"/>
  <c r="HS49" i="2"/>
  <c r="HN49" i="2"/>
  <c r="HM49" i="2"/>
  <c r="HL49" i="2"/>
  <c r="HK49" i="2"/>
  <c r="HJ49" i="2"/>
  <c r="HI49" i="2"/>
  <c r="HH49" i="2"/>
  <c r="HG49" i="2"/>
  <c r="HF49" i="2"/>
  <c r="HD49" i="2"/>
  <c r="HC49" i="2"/>
  <c r="HB49" i="2"/>
  <c r="GW49" i="2"/>
  <c r="GV49" i="2"/>
  <c r="GU49" i="2"/>
  <c r="GT49" i="2"/>
  <c r="GS49" i="2"/>
  <c r="GR49" i="2"/>
  <c r="GQ49" i="2"/>
  <c r="GP49" i="2"/>
  <c r="GO49" i="2"/>
  <c r="GM49" i="2"/>
  <c r="GL49" i="2"/>
  <c r="GK49" i="2"/>
  <c r="GF49" i="2"/>
  <c r="GE49" i="2"/>
  <c r="GD49" i="2"/>
  <c r="GC49" i="2"/>
  <c r="GB49" i="2"/>
  <c r="GA49" i="2"/>
  <c r="FZ49" i="2"/>
  <c r="FY49" i="2"/>
  <c r="FX49" i="2"/>
  <c r="FV49" i="2"/>
  <c r="FU49" i="2"/>
  <c r="FT49" i="2"/>
  <c r="FO49" i="2"/>
  <c r="FN49" i="2"/>
  <c r="FM49" i="2"/>
  <c r="FL49" i="2"/>
  <c r="FK49" i="2"/>
  <c r="FJ49" i="2"/>
  <c r="FI49" i="2"/>
  <c r="FH49" i="2"/>
  <c r="FG49" i="2"/>
  <c r="FE49" i="2"/>
  <c r="FD49" i="2"/>
  <c r="FC49" i="2"/>
  <c r="EX49" i="2"/>
  <c r="EG49" i="2"/>
  <c r="DP49" i="2"/>
  <c r="CY49" i="2"/>
  <c r="CH49" i="2"/>
  <c r="BQ49" i="2"/>
  <c r="AZ49" i="2"/>
  <c r="EX48" i="2"/>
  <c r="EG48" i="2"/>
  <c r="DP48" i="2"/>
  <c r="CY48" i="2"/>
  <c r="CH48" i="2"/>
  <c r="BQ48" i="2"/>
  <c r="AZ48" i="2"/>
  <c r="EX47" i="2"/>
  <c r="EG47" i="2"/>
  <c r="DP47" i="2"/>
  <c r="CY47" i="2"/>
  <c r="CH47" i="2"/>
  <c r="BQ47" i="2"/>
  <c r="AZ47" i="2"/>
  <c r="Y47" i="2"/>
  <c r="ID46" i="2"/>
  <c r="IC46" i="2"/>
  <c r="IB46" i="2"/>
  <c r="IA46" i="2"/>
  <c r="HZ46" i="2"/>
  <c r="HY46" i="2"/>
  <c r="HX46" i="2"/>
  <c r="HW46" i="2"/>
  <c r="HU46" i="2"/>
  <c r="HT46" i="2"/>
  <c r="HS46" i="2"/>
  <c r="HN46" i="2"/>
  <c r="HM46" i="2"/>
  <c r="HL46" i="2"/>
  <c r="HK46" i="2"/>
  <c r="HJ46" i="2"/>
  <c r="HI46" i="2"/>
  <c r="HH46" i="2"/>
  <c r="HG46" i="2"/>
  <c r="HF46" i="2"/>
  <c r="HD46" i="2"/>
  <c r="HC46" i="2"/>
  <c r="HB46" i="2"/>
  <c r="GW46" i="2"/>
  <c r="GV46" i="2"/>
  <c r="GU46" i="2"/>
  <c r="GT46" i="2"/>
  <c r="GS46" i="2"/>
  <c r="GR46" i="2"/>
  <c r="GQ46" i="2"/>
  <c r="GP46" i="2"/>
  <c r="GO46" i="2"/>
  <c r="GM46" i="2"/>
  <c r="GL46" i="2"/>
  <c r="GK46" i="2"/>
  <c r="GF46" i="2"/>
  <c r="GE46" i="2"/>
  <c r="GD46" i="2"/>
  <c r="GC46" i="2"/>
  <c r="GB46" i="2"/>
  <c r="GA46" i="2"/>
  <c r="FZ46" i="2"/>
  <c r="FY46" i="2"/>
  <c r="FX46" i="2"/>
  <c r="FV46" i="2"/>
  <c r="FU46" i="2"/>
  <c r="FT46" i="2"/>
  <c r="FO46" i="2"/>
  <c r="FN46" i="2"/>
  <c r="FM46" i="2"/>
  <c r="FL46" i="2"/>
  <c r="FK46" i="2"/>
  <c r="FJ46" i="2"/>
  <c r="FI46" i="2"/>
  <c r="FH46" i="2"/>
  <c r="FG46" i="2"/>
  <c r="FE46" i="2"/>
  <c r="FD46" i="2"/>
  <c r="FC46" i="2"/>
  <c r="EX46" i="2"/>
  <c r="EG46" i="2"/>
  <c r="DP46" i="2"/>
  <c r="CY46" i="2"/>
  <c r="CH46" i="2"/>
  <c r="BQ46" i="2"/>
  <c r="AZ46" i="2"/>
  <c r="AF46" i="2"/>
  <c r="AH46" i="2" s="1"/>
  <c r="AA46" i="2"/>
  <c r="AA47" i="2" s="1"/>
  <c r="ID45" i="2"/>
  <c r="IC45" i="2"/>
  <c r="IB45" i="2"/>
  <c r="IA45" i="2"/>
  <c r="HZ45" i="2"/>
  <c r="HY45" i="2"/>
  <c r="HX45" i="2"/>
  <c r="HW45" i="2"/>
  <c r="HU45" i="2"/>
  <c r="HT45" i="2"/>
  <c r="HS45" i="2"/>
  <c r="EX45" i="2"/>
  <c r="EG45" i="2"/>
  <c r="DP45" i="2"/>
  <c r="CY45" i="2"/>
  <c r="CH45" i="2"/>
  <c r="BQ45" i="2"/>
  <c r="AZ45" i="2"/>
  <c r="AH45" i="2"/>
  <c r="EX44" i="2"/>
  <c r="EG44" i="2"/>
  <c r="DP44" i="2"/>
  <c r="CY44" i="2"/>
  <c r="CH44" i="2"/>
  <c r="BQ44" i="2"/>
  <c r="AZ44" i="2"/>
  <c r="Y44" i="2"/>
  <c r="ID43" i="2"/>
  <c r="IC43" i="2"/>
  <c r="IB43" i="2"/>
  <c r="IA43" i="2"/>
  <c r="HZ43" i="2"/>
  <c r="HY43" i="2"/>
  <c r="HX43" i="2"/>
  <c r="HW43" i="2"/>
  <c r="HU43" i="2"/>
  <c r="HT43" i="2"/>
  <c r="HS43" i="2"/>
  <c r="HN43" i="2"/>
  <c r="HM43" i="2"/>
  <c r="HL43" i="2"/>
  <c r="HK43" i="2"/>
  <c r="HJ43" i="2"/>
  <c r="HI43" i="2"/>
  <c r="HH43" i="2"/>
  <c r="HG43" i="2"/>
  <c r="HF43" i="2"/>
  <c r="HD43" i="2"/>
  <c r="HC43" i="2"/>
  <c r="HB43" i="2"/>
  <c r="GW43" i="2"/>
  <c r="GV43" i="2"/>
  <c r="GU43" i="2"/>
  <c r="GT43" i="2"/>
  <c r="GS43" i="2"/>
  <c r="GR43" i="2"/>
  <c r="GQ43" i="2"/>
  <c r="GP43" i="2"/>
  <c r="GO43" i="2"/>
  <c r="GM43" i="2"/>
  <c r="GL43" i="2"/>
  <c r="GK43" i="2"/>
  <c r="GF43" i="2"/>
  <c r="GE43" i="2"/>
  <c r="GD43" i="2"/>
  <c r="GC43" i="2"/>
  <c r="GB43" i="2"/>
  <c r="GA43" i="2"/>
  <c r="FZ43" i="2"/>
  <c r="FY43" i="2"/>
  <c r="FX43" i="2"/>
  <c r="FV43" i="2"/>
  <c r="FU43" i="2"/>
  <c r="FT43" i="2"/>
  <c r="FO43" i="2"/>
  <c r="FN43" i="2"/>
  <c r="FM43" i="2"/>
  <c r="FL43" i="2"/>
  <c r="FK43" i="2"/>
  <c r="FJ43" i="2"/>
  <c r="FI43" i="2"/>
  <c r="FH43" i="2"/>
  <c r="FG43" i="2"/>
  <c r="FE43" i="2"/>
  <c r="FD43" i="2"/>
  <c r="FC43" i="2"/>
  <c r="EX43" i="2"/>
  <c r="EN43" i="2"/>
  <c r="EM43" i="2"/>
  <c r="EL43" i="2"/>
  <c r="EG43" i="2"/>
  <c r="DW43" i="2"/>
  <c r="DV43" i="2"/>
  <c r="DU43" i="2"/>
  <c r="DP43" i="2"/>
  <c r="DF43" i="2"/>
  <c r="DE43" i="2"/>
  <c r="DD43" i="2"/>
  <c r="CY43" i="2"/>
  <c r="CO43" i="2"/>
  <c r="CN43" i="2"/>
  <c r="CM43" i="2"/>
  <c r="CH43" i="2"/>
  <c r="BX43" i="2"/>
  <c r="BW43" i="2"/>
  <c r="BV43" i="2"/>
  <c r="BQ43" i="2"/>
  <c r="AZ43" i="2"/>
  <c r="AI43" i="2"/>
  <c r="AH43" i="2"/>
  <c r="AG43" i="2"/>
  <c r="AF43" i="2"/>
  <c r="AA43" i="2"/>
  <c r="ID42" i="2"/>
  <c r="IC42" i="2"/>
  <c r="IB42" i="2"/>
  <c r="IA42" i="2"/>
  <c r="HZ42" i="2"/>
  <c r="HY42" i="2"/>
  <c r="HX42" i="2"/>
  <c r="HW42" i="2"/>
  <c r="HU42" i="2"/>
  <c r="HT42" i="2"/>
  <c r="HS42" i="2"/>
  <c r="HN42" i="2"/>
  <c r="HM42" i="2"/>
  <c r="HL42" i="2"/>
  <c r="HK42" i="2"/>
  <c r="HJ42" i="2"/>
  <c r="HI42" i="2"/>
  <c r="HH42" i="2"/>
  <c r="HG42" i="2"/>
  <c r="HF42" i="2"/>
  <c r="HD42" i="2"/>
  <c r="HC42" i="2"/>
  <c r="HB42" i="2"/>
  <c r="GW42" i="2"/>
  <c r="GV42" i="2"/>
  <c r="GU42" i="2"/>
  <c r="GT42" i="2"/>
  <c r="GS42" i="2"/>
  <c r="GR42" i="2"/>
  <c r="GQ42" i="2"/>
  <c r="GP42" i="2"/>
  <c r="GO42" i="2"/>
  <c r="GM42" i="2"/>
  <c r="GL42" i="2"/>
  <c r="GK42" i="2"/>
  <c r="GF42" i="2"/>
  <c r="GE42" i="2"/>
  <c r="GD42" i="2"/>
  <c r="GC42" i="2"/>
  <c r="GB42" i="2"/>
  <c r="GA42" i="2"/>
  <c r="FZ42" i="2"/>
  <c r="FY42" i="2"/>
  <c r="FX42" i="2"/>
  <c r="FV42" i="2"/>
  <c r="FU42" i="2"/>
  <c r="FT42" i="2"/>
  <c r="FO42" i="2"/>
  <c r="FN42" i="2"/>
  <c r="FM42" i="2"/>
  <c r="FL42" i="2"/>
  <c r="FK42" i="2"/>
  <c r="FJ42" i="2"/>
  <c r="FI42" i="2"/>
  <c r="FH42" i="2"/>
  <c r="FG42" i="2"/>
  <c r="FE42" i="2"/>
  <c r="FD42" i="2"/>
  <c r="FC42" i="2"/>
  <c r="EX42" i="2"/>
  <c r="EN42" i="2"/>
  <c r="EM42" i="2"/>
  <c r="EL42" i="2"/>
  <c r="EG42" i="2"/>
  <c r="DW42" i="2"/>
  <c r="DV42" i="2"/>
  <c r="DU42" i="2"/>
  <c r="DP42" i="2"/>
  <c r="DF42" i="2"/>
  <c r="DE42" i="2"/>
  <c r="DD42" i="2"/>
  <c r="CY42" i="2"/>
  <c r="CO42" i="2"/>
  <c r="CN42" i="2"/>
  <c r="CM42" i="2"/>
  <c r="CH42" i="2"/>
  <c r="BX42" i="2"/>
  <c r="BW42" i="2"/>
  <c r="BV42" i="2"/>
  <c r="BQ42" i="2"/>
  <c r="AZ42" i="2"/>
  <c r="AI42" i="2"/>
  <c r="AF42" i="2"/>
  <c r="AH42" i="2" s="1"/>
  <c r="AA42" i="2"/>
  <c r="ID41" i="2"/>
  <c r="IC41" i="2"/>
  <c r="IB41" i="2"/>
  <c r="IA41" i="2"/>
  <c r="HZ41" i="2"/>
  <c r="HY41" i="2"/>
  <c r="HX41" i="2"/>
  <c r="HW41" i="2"/>
  <c r="HU41" i="2"/>
  <c r="HT41" i="2"/>
  <c r="HS41" i="2"/>
  <c r="HN41" i="2"/>
  <c r="HM41" i="2"/>
  <c r="HL41" i="2"/>
  <c r="HK41" i="2"/>
  <c r="HJ41" i="2"/>
  <c r="HI41" i="2"/>
  <c r="HH41" i="2"/>
  <c r="HG41" i="2"/>
  <c r="HF41" i="2"/>
  <c r="HD41" i="2"/>
  <c r="HC41" i="2"/>
  <c r="HB41" i="2"/>
  <c r="GW41" i="2"/>
  <c r="GV41" i="2"/>
  <c r="GU41" i="2"/>
  <c r="GT41" i="2"/>
  <c r="GS41" i="2"/>
  <c r="GR41" i="2"/>
  <c r="GQ41" i="2"/>
  <c r="GP41" i="2"/>
  <c r="GO41" i="2"/>
  <c r="GM41" i="2"/>
  <c r="GL41" i="2"/>
  <c r="GK41" i="2"/>
  <c r="GF41" i="2"/>
  <c r="GE41" i="2"/>
  <c r="GD41" i="2"/>
  <c r="GC41" i="2"/>
  <c r="GB41" i="2"/>
  <c r="GA41" i="2"/>
  <c r="FZ41" i="2"/>
  <c r="FY41" i="2"/>
  <c r="FX41" i="2"/>
  <c r="FV41" i="2"/>
  <c r="FU41" i="2"/>
  <c r="FT41" i="2"/>
  <c r="FO41" i="2"/>
  <c r="FN41" i="2"/>
  <c r="FM41" i="2"/>
  <c r="FL41" i="2"/>
  <c r="FK41" i="2"/>
  <c r="FJ41" i="2"/>
  <c r="FI41" i="2"/>
  <c r="FH41" i="2"/>
  <c r="FG41" i="2"/>
  <c r="FE41" i="2"/>
  <c r="FD41" i="2"/>
  <c r="FC41" i="2"/>
  <c r="EX41" i="2"/>
  <c r="EN41" i="2"/>
  <c r="EM41" i="2"/>
  <c r="EL41" i="2"/>
  <c r="EG41" i="2"/>
  <c r="DW41" i="2"/>
  <c r="DV41" i="2"/>
  <c r="DU41" i="2"/>
  <c r="DP41" i="2"/>
  <c r="DF41" i="2"/>
  <c r="DE41" i="2"/>
  <c r="DD41" i="2"/>
  <c r="CY41" i="2"/>
  <c r="CO41" i="2"/>
  <c r="CN41" i="2"/>
  <c r="CM41" i="2"/>
  <c r="CH41" i="2"/>
  <c r="BX41" i="2"/>
  <c r="BW41" i="2"/>
  <c r="BV41" i="2"/>
  <c r="BQ41" i="2"/>
  <c r="AZ41" i="2"/>
  <c r="AI41" i="2"/>
  <c r="AH41" i="2"/>
  <c r="AG41" i="2"/>
  <c r="AF41" i="2"/>
  <c r="AA41" i="2"/>
  <c r="ID40" i="2"/>
  <c r="IC40" i="2"/>
  <c r="IB40" i="2"/>
  <c r="IA40" i="2"/>
  <c r="HZ40" i="2"/>
  <c r="HY40" i="2"/>
  <c r="HX40" i="2"/>
  <c r="HW40" i="2"/>
  <c r="HU40" i="2"/>
  <c r="HT40" i="2"/>
  <c r="HS40" i="2"/>
  <c r="HN40" i="2"/>
  <c r="HM40" i="2"/>
  <c r="HL40" i="2"/>
  <c r="HK40" i="2"/>
  <c r="HJ40" i="2"/>
  <c r="HI40" i="2"/>
  <c r="HH40" i="2"/>
  <c r="HG40" i="2"/>
  <c r="HF40" i="2"/>
  <c r="HD40" i="2"/>
  <c r="HC40" i="2"/>
  <c r="HB40" i="2"/>
  <c r="GW40" i="2"/>
  <c r="GV40" i="2"/>
  <c r="GU40" i="2"/>
  <c r="GT40" i="2"/>
  <c r="GS40" i="2"/>
  <c r="GR40" i="2"/>
  <c r="GQ40" i="2"/>
  <c r="GP40" i="2"/>
  <c r="GO40" i="2"/>
  <c r="GM40" i="2"/>
  <c r="GL40" i="2"/>
  <c r="GK40" i="2"/>
  <c r="GF40" i="2"/>
  <c r="GE40" i="2"/>
  <c r="GD40" i="2"/>
  <c r="GC40" i="2"/>
  <c r="GB40" i="2"/>
  <c r="GA40" i="2"/>
  <c r="FZ40" i="2"/>
  <c r="FY40" i="2"/>
  <c r="FX40" i="2"/>
  <c r="FV40" i="2"/>
  <c r="FU40" i="2"/>
  <c r="FT40" i="2"/>
  <c r="FO40" i="2"/>
  <c r="FN40" i="2"/>
  <c r="FM40" i="2"/>
  <c r="FL40" i="2"/>
  <c r="FK40" i="2"/>
  <c r="FJ40" i="2"/>
  <c r="FI40" i="2"/>
  <c r="FH40" i="2"/>
  <c r="FG40" i="2"/>
  <c r="FE40" i="2"/>
  <c r="FD40" i="2"/>
  <c r="FC40" i="2"/>
  <c r="EX40" i="2"/>
  <c r="EN40" i="2"/>
  <c r="EM40" i="2"/>
  <c r="EL40" i="2"/>
  <c r="EG40" i="2"/>
  <c r="DW40" i="2"/>
  <c r="DV40" i="2"/>
  <c r="DU40" i="2"/>
  <c r="DP40" i="2"/>
  <c r="DF40" i="2"/>
  <c r="DE40" i="2"/>
  <c r="DD40" i="2"/>
  <c r="CY40" i="2"/>
  <c r="CO40" i="2"/>
  <c r="CN40" i="2"/>
  <c r="CM40" i="2"/>
  <c r="CH40" i="2"/>
  <c r="BX40" i="2"/>
  <c r="BW40" i="2"/>
  <c r="BV40" i="2"/>
  <c r="BQ40" i="2"/>
  <c r="AZ40" i="2"/>
  <c r="AI40" i="2"/>
  <c r="AF40" i="2"/>
  <c r="AH40" i="2" s="1"/>
  <c r="AA40" i="2"/>
  <c r="FE39" i="2"/>
  <c r="FD39" i="2"/>
  <c r="FC39" i="2"/>
  <c r="EN39" i="2"/>
  <c r="EM39" i="2"/>
  <c r="EL39" i="2"/>
  <c r="DW39" i="2"/>
  <c r="DV39" i="2"/>
  <c r="DU39" i="2"/>
  <c r="DP39" i="2"/>
  <c r="DF39" i="2"/>
  <c r="DE39" i="2"/>
  <c r="DD39" i="2"/>
  <c r="CO39" i="2"/>
  <c r="CN39" i="2"/>
  <c r="CM39" i="2"/>
  <c r="CH39" i="2"/>
  <c r="BX39" i="2"/>
  <c r="BW39" i="2"/>
  <c r="BV39" i="2"/>
  <c r="BQ39" i="2"/>
  <c r="BG39" i="2"/>
  <c r="BF39" i="2"/>
  <c r="BE39" i="2"/>
  <c r="AZ39" i="2"/>
  <c r="AI39" i="2"/>
  <c r="AE39" i="2"/>
  <c r="AA39" i="2"/>
  <c r="AF39" i="2" s="1"/>
  <c r="AG39" i="2" s="1"/>
  <c r="FE38" i="2"/>
  <c r="FD38" i="2"/>
  <c r="FC38" i="2"/>
  <c r="EN38" i="2"/>
  <c r="EM38" i="2"/>
  <c r="EL38" i="2"/>
  <c r="DW38" i="2"/>
  <c r="DV38" i="2"/>
  <c r="DU38" i="2"/>
  <c r="DF38" i="2"/>
  <c r="DE38" i="2"/>
  <c r="DD38" i="2"/>
  <c r="CO38" i="2"/>
  <c r="CN38" i="2"/>
  <c r="CM38" i="2"/>
  <c r="BX38" i="2"/>
  <c r="BW38" i="2"/>
  <c r="BV38" i="2"/>
  <c r="BG38" i="2"/>
  <c r="BF38" i="2"/>
  <c r="BE38" i="2"/>
  <c r="AZ38" i="2"/>
  <c r="AI38" i="2"/>
  <c r="AG38" i="2"/>
  <c r="AF38" i="2"/>
  <c r="AB38" i="2"/>
  <c r="AA38" i="2"/>
  <c r="IB37" i="2"/>
  <c r="HK37" i="2"/>
  <c r="GT37" i="2"/>
  <c r="GC37" i="2"/>
  <c r="FL37" i="2"/>
  <c r="FE37" i="2"/>
  <c r="FD37" i="2"/>
  <c r="FC37" i="2"/>
  <c r="EN37" i="2"/>
  <c r="EM37" i="2"/>
  <c r="EL37" i="2"/>
  <c r="DW37" i="2"/>
  <c r="DV37" i="2"/>
  <c r="DU37" i="2"/>
  <c r="DF37" i="2"/>
  <c r="DE37" i="2"/>
  <c r="DD37" i="2"/>
  <c r="CO37" i="2"/>
  <c r="CN37" i="2"/>
  <c r="CM37" i="2"/>
  <c r="BX37" i="2"/>
  <c r="BW37" i="2"/>
  <c r="BV37" i="2"/>
  <c r="BQ37" i="2"/>
  <c r="BG37" i="2"/>
  <c r="BF37" i="2"/>
  <c r="BE37" i="2"/>
  <c r="AZ37" i="2"/>
  <c r="AI37" i="2"/>
  <c r="AB37" i="2"/>
  <c r="AA37" i="2"/>
  <c r="AF37" i="2" s="1"/>
  <c r="AG37" i="2" s="1"/>
  <c r="ID36" i="2"/>
  <c r="IC36" i="2"/>
  <c r="IB36" i="2"/>
  <c r="IA36" i="2"/>
  <c r="HZ36" i="2"/>
  <c r="HY36" i="2"/>
  <c r="HX36" i="2"/>
  <c r="HW36" i="2"/>
  <c r="HU36" i="2"/>
  <c r="HT36" i="2"/>
  <c r="HS36" i="2"/>
  <c r="HN36" i="2"/>
  <c r="HM36" i="2"/>
  <c r="HL36" i="2"/>
  <c r="HK36" i="2"/>
  <c r="HJ36" i="2"/>
  <c r="HI36" i="2"/>
  <c r="HH36" i="2"/>
  <c r="HG36" i="2"/>
  <c r="HF36" i="2"/>
  <c r="HD36" i="2"/>
  <c r="HC36" i="2"/>
  <c r="HB36" i="2"/>
  <c r="GW36" i="2"/>
  <c r="GV36" i="2"/>
  <c r="GU36" i="2"/>
  <c r="GT36" i="2"/>
  <c r="GS36" i="2"/>
  <c r="GR36" i="2"/>
  <c r="GQ36" i="2"/>
  <c r="GP36" i="2"/>
  <c r="GO36" i="2"/>
  <c r="GM36" i="2"/>
  <c r="GL36" i="2"/>
  <c r="GK36" i="2"/>
  <c r="GF36" i="2"/>
  <c r="GE36" i="2"/>
  <c r="GD36" i="2"/>
  <c r="GC36" i="2"/>
  <c r="GB36" i="2"/>
  <c r="GA36" i="2"/>
  <c r="FZ36" i="2"/>
  <c r="FY36" i="2"/>
  <c r="FX36" i="2"/>
  <c r="FV36" i="2"/>
  <c r="FU36" i="2"/>
  <c r="FT36" i="2"/>
  <c r="FO36" i="2"/>
  <c r="FN36" i="2"/>
  <c r="FM36" i="2"/>
  <c r="FL36" i="2"/>
  <c r="FK36" i="2"/>
  <c r="FJ36" i="2"/>
  <c r="FI36" i="2"/>
  <c r="FH36" i="2"/>
  <c r="FG36" i="2"/>
  <c r="FE36" i="2"/>
  <c r="FD36" i="2"/>
  <c r="FC36" i="2"/>
  <c r="EX36" i="2"/>
  <c r="EN36" i="2"/>
  <c r="EM36" i="2"/>
  <c r="EL36" i="2"/>
  <c r="EG36" i="2"/>
  <c r="DW36" i="2"/>
  <c r="DV36" i="2"/>
  <c r="DU36" i="2"/>
  <c r="DF36" i="2"/>
  <c r="DE36" i="2"/>
  <c r="DD36" i="2"/>
  <c r="CO36" i="2"/>
  <c r="CN36" i="2"/>
  <c r="CM36" i="2"/>
  <c r="BX36" i="2"/>
  <c r="BW36" i="2"/>
  <c r="BV36" i="2"/>
  <c r="BG36" i="2"/>
  <c r="BF36" i="2"/>
  <c r="BE36" i="2"/>
  <c r="AB36" i="2"/>
  <c r="AA36" i="2"/>
  <c r="AF36" i="2" s="1"/>
  <c r="ID35" i="2"/>
  <c r="IC35" i="2"/>
  <c r="IB35" i="2"/>
  <c r="IA35" i="2"/>
  <c r="HZ35" i="2"/>
  <c r="HY35" i="2"/>
  <c r="HX35" i="2"/>
  <c r="HW35" i="2"/>
  <c r="HU35" i="2"/>
  <c r="HT35" i="2"/>
  <c r="HS35" i="2"/>
  <c r="HN35" i="2"/>
  <c r="HM35" i="2"/>
  <c r="HL35" i="2"/>
  <c r="HK35" i="2"/>
  <c r="HJ35" i="2"/>
  <c r="HI35" i="2"/>
  <c r="HH35" i="2"/>
  <c r="HG35" i="2"/>
  <c r="HF35" i="2"/>
  <c r="HD35" i="2"/>
  <c r="HC35" i="2"/>
  <c r="HB35" i="2"/>
  <c r="GW35" i="2"/>
  <c r="GV35" i="2"/>
  <c r="GU35" i="2"/>
  <c r="GT35" i="2"/>
  <c r="GS35" i="2"/>
  <c r="GR35" i="2"/>
  <c r="GQ35" i="2"/>
  <c r="GP35" i="2"/>
  <c r="GO35" i="2"/>
  <c r="GM35" i="2"/>
  <c r="GL35" i="2"/>
  <c r="GK35" i="2"/>
  <c r="GF35" i="2"/>
  <c r="GE35" i="2"/>
  <c r="GD35" i="2"/>
  <c r="GC35" i="2"/>
  <c r="GB35" i="2"/>
  <c r="GA35" i="2"/>
  <c r="FZ35" i="2"/>
  <c r="FY35" i="2"/>
  <c r="FX35" i="2"/>
  <c r="FV35" i="2"/>
  <c r="FU35" i="2"/>
  <c r="FT35" i="2"/>
  <c r="FO35" i="2"/>
  <c r="FN35" i="2"/>
  <c r="FM35" i="2"/>
  <c r="FL35" i="2"/>
  <c r="FK35" i="2"/>
  <c r="FJ35" i="2"/>
  <c r="FI35" i="2"/>
  <c r="FH35" i="2"/>
  <c r="FG35" i="2"/>
  <c r="FE35" i="2"/>
  <c r="FD35" i="2"/>
  <c r="FC35" i="2"/>
  <c r="EX35" i="2"/>
  <c r="EN35" i="2"/>
  <c r="EM35" i="2"/>
  <c r="EL35" i="2"/>
  <c r="EG35" i="2"/>
  <c r="DW35" i="2"/>
  <c r="DV35" i="2"/>
  <c r="DU35" i="2"/>
  <c r="DP35" i="2"/>
  <c r="DF35" i="2"/>
  <c r="DE35" i="2"/>
  <c r="DD35" i="2"/>
  <c r="CY35" i="2"/>
  <c r="CO35" i="2"/>
  <c r="CN35" i="2"/>
  <c r="CM35" i="2"/>
  <c r="CH35" i="2"/>
  <c r="BX35" i="2"/>
  <c r="BW35" i="2"/>
  <c r="BV35" i="2"/>
  <c r="BG35" i="2"/>
  <c r="BF35" i="2"/>
  <c r="BE35" i="2"/>
  <c r="AE35" i="2"/>
  <c r="AB35" i="2" s="1"/>
  <c r="AA35" i="2"/>
  <c r="AF35" i="2" s="1"/>
  <c r="ID34" i="2"/>
  <c r="IC34" i="2"/>
  <c r="IB34" i="2"/>
  <c r="IA34" i="2"/>
  <c r="HZ34" i="2"/>
  <c r="HY34" i="2"/>
  <c r="HX34" i="2"/>
  <c r="HW34" i="2"/>
  <c r="HU34" i="2"/>
  <c r="HT34" i="2"/>
  <c r="HS34" i="2"/>
  <c r="HN34" i="2"/>
  <c r="HM34" i="2"/>
  <c r="HL34" i="2"/>
  <c r="HK34" i="2"/>
  <c r="HJ34" i="2"/>
  <c r="HI34" i="2"/>
  <c r="HH34" i="2"/>
  <c r="HG34" i="2"/>
  <c r="HF34" i="2"/>
  <c r="HD34" i="2"/>
  <c r="HC34" i="2"/>
  <c r="HB34" i="2"/>
  <c r="GW34" i="2"/>
  <c r="GV34" i="2"/>
  <c r="GU34" i="2"/>
  <c r="GT34" i="2"/>
  <c r="GS34" i="2"/>
  <c r="GR34" i="2"/>
  <c r="GQ34" i="2"/>
  <c r="GP34" i="2"/>
  <c r="GO34" i="2"/>
  <c r="GM34" i="2"/>
  <c r="GL34" i="2"/>
  <c r="GK34" i="2"/>
  <c r="GF34" i="2"/>
  <c r="GE34" i="2"/>
  <c r="GD34" i="2"/>
  <c r="GC34" i="2"/>
  <c r="GB34" i="2"/>
  <c r="GA34" i="2"/>
  <c r="FZ34" i="2"/>
  <c r="FY34" i="2"/>
  <c r="FX34" i="2"/>
  <c r="FV34" i="2"/>
  <c r="FU34" i="2"/>
  <c r="FT34" i="2"/>
  <c r="FO34" i="2"/>
  <c r="FN34" i="2"/>
  <c r="FM34" i="2"/>
  <c r="FL34" i="2"/>
  <c r="FK34" i="2"/>
  <c r="FJ34" i="2"/>
  <c r="FI34" i="2"/>
  <c r="FH34" i="2"/>
  <c r="FG34" i="2"/>
  <c r="FE34" i="2"/>
  <c r="FD34" i="2"/>
  <c r="FC34" i="2"/>
  <c r="EX34" i="2"/>
  <c r="EN34" i="2"/>
  <c r="EM34" i="2"/>
  <c r="EL34" i="2"/>
  <c r="EG34" i="2"/>
  <c r="DW34" i="2"/>
  <c r="DV34" i="2"/>
  <c r="DU34" i="2"/>
  <c r="DP34" i="2"/>
  <c r="DF34" i="2"/>
  <c r="DE34" i="2"/>
  <c r="DD34" i="2"/>
  <c r="CY34" i="2"/>
  <c r="CO34" i="2"/>
  <c r="CN34" i="2"/>
  <c r="CM34" i="2"/>
  <c r="CH34" i="2"/>
  <c r="BX34" i="2"/>
  <c r="BW34" i="2"/>
  <c r="BV34" i="2"/>
  <c r="BG34" i="2"/>
  <c r="BF34" i="2"/>
  <c r="BE34" i="2"/>
  <c r="AG34" i="2"/>
  <c r="AF34" i="2"/>
  <c r="AH34" i="2" s="1"/>
  <c r="AB34" i="2"/>
  <c r="ID33" i="2"/>
  <c r="IC33" i="2"/>
  <c r="IB33" i="2"/>
  <c r="IA33" i="2"/>
  <c r="HZ33" i="2"/>
  <c r="HY33" i="2"/>
  <c r="HX33" i="2"/>
  <c r="HW33" i="2"/>
  <c r="HU33" i="2"/>
  <c r="HT33" i="2"/>
  <c r="HS33" i="2"/>
  <c r="HN33" i="2"/>
  <c r="HM33" i="2"/>
  <c r="HL33" i="2"/>
  <c r="HK33" i="2"/>
  <c r="HJ33" i="2"/>
  <c r="HI33" i="2"/>
  <c r="HH33" i="2"/>
  <c r="HG33" i="2"/>
  <c r="HF33" i="2"/>
  <c r="HD33" i="2"/>
  <c r="HC33" i="2"/>
  <c r="HB33" i="2"/>
  <c r="GW33" i="2"/>
  <c r="GV33" i="2"/>
  <c r="GU33" i="2"/>
  <c r="GT33" i="2"/>
  <c r="GS33" i="2"/>
  <c r="GR33" i="2"/>
  <c r="GQ33" i="2"/>
  <c r="GP33" i="2"/>
  <c r="GO33" i="2"/>
  <c r="GM33" i="2"/>
  <c r="GL33" i="2"/>
  <c r="GK33" i="2"/>
  <c r="GF33" i="2"/>
  <c r="GE33" i="2"/>
  <c r="GD33" i="2"/>
  <c r="GC33" i="2"/>
  <c r="GB33" i="2"/>
  <c r="GA33" i="2"/>
  <c r="FZ33" i="2"/>
  <c r="FY33" i="2"/>
  <c r="FX33" i="2"/>
  <c r="FV33" i="2"/>
  <c r="FU33" i="2"/>
  <c r="FT33" i="2"/>
  <c r="FO33" i="2"/>
  <c r="FN33" i="2"/>
  <c r="FM33" i="2"/>
  <c r="FL33" i="2"/>
  <c r="FK33" i="2"/>
  <c r="FJ33" i="2"/>
  <c r="FI33" i="2"/>
  <c r="FH33" i="2"/>
  <c r="FG33" i="2"/>
  <c r="FE33" i="2"/>
  <c r="FD33" i="2"/>
  <c r="FC33" i="2"/>
  <c r="EN33" i="2"/>
  <c r="EM33" i="2"/>
  <c r="EL33" i="2"/>
  <c r="DW33" i="2"/>
  <c r="DV33" i="2"/>
  <c r="DU33" i="2"/>
  <c r="DF33" i="2"/>
  <c r="DE33" i="2"/>
  <c r="DD33" i="2"/>
  <c r="CO33" i="2"/>
  <c r="CN33" i="2"/>
  <c r="CM33" i="2"/>
  <c r="CH33" i="2"/>
  <c r="BX33" i="2"/>
  <c r="BW33" i="2"/>
  <c r="BV33" i="2"/>
  <c r="BG33" i="2"/>
  <c r="BF33" i="2"/>
  <c r="BE33" i="2"/>
  <c r="AZ33" i="2"/>
  <c r="AI33" i="2"/>
  <c r="AH33" i="2"/>
  <c r="ID32" i="2"/>
  <c r="IC32" i="2"/>
  <c r="IB32" i="2"/>
  <c r="IA32" i="2"/>
  <c r="HZ32" i="2"/>
  <c r="HY32" i="2"/>
  <c r="HX32" i="2"/>
  <c r="HW32" i="2"/>
  <c r="HU32" i="2"/>
  <c r="HT32" i="2"/>
  <c r="HS32" i="2"/>
  <c r="HN32" i="2"/>
  <c r="HM32" i="2"/>
  <c r="HL32" i="2"/>
  <c r="HK32" i="2"/>
  <c r="HJ32" i="2"/>
  <c r="HI32" i="2"/>
  <c r="HH32" i="2"/>
  <c r="HG32" i="2"/>
  <c r="HF32" i="2"/>
  <c r="HD32" i="2"/>
  <c r="HC32" i="2"/>
  <c r="HB32" i="2"/>
  <c r="GW32" i="2"/>
  <c r="GV32" i="2"/>
  <c r="GU32" i="2"/>
  <c r="GT32" i="2"/>
  <c r="GS32" i="2"/>
  <c r="GR32" i="2"/>
  <c r="GQ32" i="2"/>
  <c r="GP32" i="2"/>
  <c r="GO32" i="2"/>
  <c r="GM32" i="2"/>
  <c r="GL32" i="2"/>
  <c r="GK32" i="2"/>
  <c r="GF32" i="2"/>
  <c r="GE32" i="2"/>
  <c r="GD32" i="2"/>
  <c r="GC32" i="2"/>
  <c r="GB32" i="2"/>
  <c r="GA32" i="2"/>
  <c r="FZ32" i="2"/>
  <c r="FY32" i="2"/>
  <c r="FX32" i="2"/>
  <c r="FV32" i="2"/>
  <c r="FU32" i="2"/>
  <c r="FT32" i="2"/>
  <c r="FO32" i="2"/>
  <c r="FN32" i="2"/>
  <c r="FM32" i="2"/>
  <c r="FL32" i="2"/>
  <c r="FK32" i="2"/>
  <c r="FJ32" i="2"/>
  <c r="FI32" i="2"/>
  <c r="FH32" i="2"/>
  <c r="FG32" i="2"/>
  <c r="FE32" i="2"/>
  <c r="FD32" i="2"/>
  <c r="FC32" i="2"/>
  <c r="EN32" i="2"/>
  <c r="EM32" i="2"/>
  <c r="EL32" i="2"/>
  <c r="DW32" i="2"/>
  <c r="DV32" i="2"/>
  <c r="DU32" i="2"/>
  <c r="DF32" i="2"/>
  <c r="DE32" i="2"/>
  <c r="DD32" i="2"/>
  <c r="CO32" i="2"/>
  <c r="CN32" i="2"/>
  <c r="CM32" i="2"/>
  <c r="BX32" i="2"/>
  <c r="BW32" i="2"/>
  <c r="BV32" i="2"/>
  <c r="BG32" i="2"/>
  <c r="BF32" i="2"/>
  <c r="BE32" i="2"/>
  <c r="AB32" i="2"/>
  <c r="AA32" i="2"/>
  <c r="AF32" i="2" s="1"/>
  <c r="ID31" i="2"/>
  <c r="IC31" i="2"/>
  <c r="IB31" i="2"/>
  <c r="IA31" i="2"/>
  <c r="HZ31" i="2"/>
  <c r="HY31" i="2"/>
  <c r="HX31" i="2"/>
  <c r="HW31" i="2"/>
  <c r="HU31" i="2"/>
  <c r="HT31" i="2"/>
  <c r="HS31" i="2"/>
  <c r="HN31" i="2"/>
  <c r="HM31" i="2"/>
  <c r="HL31" i="2"/>
  <c r="HK31" i="2"/>
  <c r="HJ31" i="2"/>
  <c r="HI31" i="2"/>
  <c r="HH31" i="2"/>
  <c r="HG31" i="2"/>
  <c r="HF31" i="2"/>
  <c r="HD31" i="2"/>
  <c r="HC31" i="2"/>
  <c r="HB31" i="2"/>
  <c r="GW31" i="2"/>
  <c r="GV31" i="2"/>
  <c r="GU31" i="2"/>
  <c r="GT31" i="2"/>
  <c r="GS31" i="2"/>
  <c r="GR31" i="2"/>
  <c r="GQ31" i="2"/>
  <c r="GP31" i="2"/>
  <c r="GO31" i="2"/>
  <c r="GM31" i="2"/>
  <c r="GL31" i="2"/>
  <c r="GK31" i="2"/>
  <c r="GF31" i="2"/>
  <c r="GE31" i="2"/>
  <c r="GD31" i="2"/>
  <c r="GC31" i="2"/>
  <c r="GB31" i="2"/>
  <c r="GA31" i="2"/>
  <c r="FZ31" i="2"/>
  <c r="FY31" i="2"/>
  <c r="FX31" i="2"/>
  <c r="FV31" i="2"/>
  <c r="FU31" i="2"/>
  <c r="FT31" i="2"/>
  <c r="FO31" i="2"/>
  <c r="FN31" i="2"/>
  <c r="FM31" i="2"/>
  <c r="FL31" i="2"/>
  <c r="FK31" i="2"/>
  <c r="FJ31" i="2"/>
  <c r="FI31" i="2"/>
  <c r="FH31" i="2"/>
  <c r="FG31" i="2"/>
  <c r="FE31" i="2"/>
  <c r="FD31" i="2"/>
  <c r="FC31" i="2"/>
  <c r="EN31" i="2"/>
  <c r="EM31" i="2"/>
  <c r="EL31" i="2"/>
  <c r="DW31" i="2"/>
  <c r="DV31" i="2"/>
  <c r="DU31" i="2"/>
  <c r="DF31" i="2"/>
  <c r="DE31" i="2"/>
  <c r="DD31" i="2"/>
  <c r="CO31" i="2"/>
  <c r="CN31" i="2"/>
  <c r="CM31" i="2"/>
  <c r="CH31" i="2"/>
  <c r="BX31" i="2"/>
  <c r="BW31" i="2"/>
  <c r="BV31" i="2"/>
  <c r="BQ31" i="2"/>
  <c r="BG31" i="2"/>
  <c r="BF31" i="2"/>
  <c r="BE31" i="2"/>
  <c r="AP31" i="2"/>
  <c r="AO31" i="2"/>
  <c r="AN31" i="2"/>
  <c r="AI31" i="2"/>
  <c r="AE31" i="2"/>
  <c r="AF31" i="2" s="1"/>
  <c r="ID30" i="2"/>
  <c r="IC30" i="2"/>
  <c r="IB30" i="2"/>
  <c r="IA30" i="2"/>
  <c r="HZ30" i="2"/>
  <c r="HY30" i="2"/>
  <c r="HX30" i="2"/>
  <c r="HW30" i="2"/>
  <c r="HU30" i="2"/>
  <c r="HT30" i="2"/>
  <c r="HS30" i="2"/>
  <c r="HN30" i="2"/>
  <c r="HM30" i="2"/>
  <c r="HL30" i="2"/>
  <c r="HK30" i="2"/>
  <c r="HJ30" i="2"/>
  <c r="HI30" i="2"/>
  <c r="HH30" i="2"/>
  <c r="HG30" i="2"/>
  <c r="HF30" i="2"/>
  <c r="HD30" i="2"/>
  <c r="HC30" i="2"/>
  <c r="HB30" i="2"/>
  <c r="GW30" i="2"/>
  <c r="GV30" i="2"/>
  <c r="GU30" i="2"/>
  <c r="GT30" i="2"/>
  <c r="GS30" i="2"/>
  <c r="GR30" i="2"/>
  <c r="GQ30" i="2"/>
  <c r="GP30" i="2"/>
  <c r="GO30" i="2"/>
  <c r="GM30" i="2"/>
  <c r="GL30" i="2"/>
  <c r="GK30" i="2"/>
  <c r="GF30" i="2"/>
  <c r="GE30" i="2"/>
  <c r="GD30" i="2"/>
  <c r="GC30" i="2"/>
  <c r="GB30" i="2"/>
  <c r="GA30" i="2"/>
  <c r="FZ30" i="2"/>
  <c r="FY30" i="2"/>
  <c r="FX30" i="2"/>
  <c r="FV30" i="2"/>
  <c r="FU30" i="2"/>
  <c r="FT30" i="2"/>
  <c r="FO30" i="2"/>
  <c r="FN30" i="2"/>
  <c r="FM30" i="2"/>
  <c r="FL30" i="2"/>
  <c r="FK30" i="2"/>
  <c r="FJ30" i="2"/>
  <c r="FI30" i="2"/>
  <c r="FH30" i="2"/>
  <c r="FG30" i="2"/>
  <c r="FE30" i="2"/>
  <c r="FD30" i="2"/>
  <c r="FC30" i="2"/>
  <c r="EX30" i="2"/>
  <c r="EN30" i="2"/>
  <c r="EM30" i="2"/>
  <c r="EL30" i="2"/>
  <c r="EG30" i="2"/>
  <c r="DW30" i="2"/>
  <c r="DV30" i="2"/>
  <c r="DU30" i="2"/>
  <c r="DP30" i="2"/>
  <c r="DF30" i="2"/>
  <c r="DE30" i="2"/>
  <c r="DD30" i="2"/>
  <c r="CO30" i="2"/>
  <c r="CN30" i="2"/>
  <c r="CM30" i="2"/>
  <c r="BX30" i="2"/>
  <c r="BW30" i="2"/>
  <c r="BV30" i="2"/>
  <c r="BQ30" i="2"/>
  <c r="BG30" i="2"/>
  <c r="BF30" i="2"/>
  <c r="BE30" i="2"/>
  <c r="AZ30" i="2"/>
  <c r="AP30" i="2"/>
  <c r="AO30" i="2"/>
  <c r="AN30" i="2"/>
  <c r="AE30" i="2"/>
  <c r="AA30" i="2"/>
  <c r="AF30" i="2" s="1"/>
  <c r="ID29" i="2"/>
  <c r="IC29" i="2"/>
  <c r="IB29" i="2"/>
  <c r="IA29" i="2"/>
  <c r="HZ29" i="2"/>
  <c r="HY29" i="2"/>
  <c r="HX29" i="2"/>
  <c r="HW29" i="2"/>
  <c r="HU29" i="2"/>
  <c r="HT29" i="2"/>
  <c r="HS29" i="2"/>
  <c r="HN29" i="2"/>
  <c r="HM29" i="2"/>
  <c r="HL29" i="2"/>
  <c r="HK29" i="2"/>
  <c r="HJ29" i="2"/>
  <c r="HI29" i="2"/>
  <c r="HH29" i="2"/>
  <c r="HG29" i="2"/>
  <c r="HF29" i="2"/>
  <c r="HD29" i="2"/>
  <c r="HC29" i="2"/>
  <c r="HB29" i="2"/>
  <c r="GW29" i="2"/>
  <c r="GV29" i="2"/>
  <c r="GU29" i="2"/>
  <c r="GT29" i="2"/>
  <c r="GS29" i="2"/>
  <c r="GR29" i="2"/>
  <c r="GQ29" i="2"/>
  <c r="GP29" i="2"/>
  <c r="GO29" i="2"/>
  <c r="GM29" i="2"/>
  <c r="GL29" i="2"/>
  <c r="GK29" i="2"/>
  <c r="GF29" i="2"/>
  <c r="GE29" i="2"/>
  <c r="GD29" i="2"/>
  <c r="GC29" i="2"/>
  <c r="GB29" i="2"/>
  <c r="GA29" i="2"/>
  <c r="FZ29" i="2"/>
  <c r="FY29" i="2"/>
  <c r="FX29" i="2"/>
  <c r="FV29" i="2"/>
  <c r="FU29" i="2"/>
  <c r="FT29" i="2"/>
  <c r="FO29" i="2"/>
  <c r="FN29" i="2"/>
  <c r="FM29" i="2"/>
  <c r="FL29" i="2"/>
  <c r="FK29" i="2"/>
  <c r="FJ29" i="2"/>
  <c r="FI29" i="2"/>
  <c r="FH29" i="2"/>
  <c r="FG29" i="2"/>
  <c r="FE29" i="2"/>
  <c r="FD29" i="2"/>
  <c r="FC29" i="2"/>
  <c r="EX29" i="2"/>
  <c r="EN29" i="2"/>
  <c r="EM29" i="2"/>
  <c r="EL29" i="2"/>
  <c r="EG29" i="2"/>
  <c r="DW29" i="2"/>
  <c r="DV29" i="2"/>
  <c r="DU29" i="2"/>
  <c r="DP29" i="2"/>
  <c r="DF29" i="2"/>
  <c r="DE29" i="2"/>
  <c r="DD29" i="2"/>
  <c r="CY29" i="2"/>
  <c r="CO29" i="2"/>
  <c r="CN29" i="2"/>
  <c r="CM29" i="2"/>
  <c r="CH29" i="2"/>
  <c r="BX29" i="2"/>
  <c r="BW29" i="2"/>
  <c r="BV29" i="2"/>
  <c r="BQ29" i="2"/>
  <c r="BG29" i="2"/>
  <c r="BF29" i="2"/>
  <c r="BE29" i="2"/>
  <c r="AP29" i="2"/>
  <c r="AO29" i="2"/>
  <c r="AN29" i="2"/>
  <c r="AB29" i="2"/>
  <c r="AA29" i="2"/>
  <c r="AF29" i="2" s="1"/>
  <c r="ID28" i="2"/>
  <c r="IC28" i="2"/>
  <c r="IB28" i="2"/>
  <c r="IA28" i="2"/>
  <c r="HZ28" i="2"/>
  <c r="HY28" i="2"/>
  <c r="HX28" i="2"/>
  <c r="HW28" i="2"/>
  <c r="HU28" i="2"/>
  <c r="HT28" i="2"/>
  <c r="HS28" i="2"/>
  <c r="HN28" i="2"/>
  <c r="HM28" i="2"/>
  <c r="HL28" i="2"/>
  <c r="HK28" i="2"/>
  <c r="HJ28" i="2"/>
  <c r="HI28" i="2"/>
  <c r="HH28" i="2"/>
  <c r="HG28" i="2"/>
  <c r="HF28" i="2"/>
  <c r="HD28" i="2"/>
  <c r="HC28" i="2"/>
  <c r="HB28" i="2"/>
  <c r="GW28" i="2"/>
  <c r="GV28" i="2"/>
  <c r="GU28" i="2"/>
  <c r="GT28" i="2"/>
  <c r="GS28" i="2"/>
  <c r="GR28" i="2"/>
  <c r="GQ28" i="2"/>
  <c r="GP28" i="2"/>
  <c r="GO28" i="2"/>
  <c r="GM28" i="2"/>
  <c r="GL28" i="2"/>
  <c r="GK28" i="2"/>
  <c r="GF28" i="2"/>
  <c r="GE28" i="2"/>
  <c r="GD28" i="2"/>
  <c r="GC28" i="2"/>
  <c r="GB28" i="2"/>
  <c r="GA28" i="2"/>
  <c r="FZ28" i="2"/>
  <c r="FY28" i="2"/>
  <c r="FX28" i="2"/>
  <c r="FV28" i="2"/>
  <c r="FU28" i="2"/>
  <c r="FT28" i="2"/>
  <c r="FO28" i="2"/>
  <c r="FN28" i="2"/>
  <c r="FM28" i="2"/>
  <c r="FL28" i="2"/>
  <c r="FK28" i="2"/>
  <c r="FJ28" i="2"/>
  <c r="FI28" i="2"/>
  <c r="FH28" i="2"/>
  <c r="FG28" i="2"/>
  <c r="FE28" i="2"/>
  <c r="FD28" i="2"/>
  <c r="FC28" i="2"/>
  <c r="EX28" i="2"/>
  <c r="EN28" i="2"/>
  <c r="EN71" i="2" s="1"/>
  <c r="EM28" i="2"/>
  <c r="EM71" i="2" s="1"/>
  <c r="EL28" i="2"/>
  <c r="EL71" i="2" s="1"/>
  <c r="EG28" i="2"/>
  <c r="DW28" i="2"/>
  <c r="DW71" i="2" s="1"/>
  <c r="DV28" i="2"/>
  <c r="DV71" i="2" s="1"/>
  <c r="DU28" i="2"/>
  <c r="DU71" i="2" s="1"/>
  <c r="DP28" i="2"/>
  <c r="DF28" i="2"/>
  <c r="DE28" i="2"/>
  <c r="DD28" i="2"/>
  <c r="CY28" i="2"/>
  <c r="CO28" i="2"/>
  <c r="CN28" i="2"/>
  <c r="CM28" i="2"/>
  <c r="CH28" i="2"/>
  <c r="BX28" i="2"/>
  <c r="BW28" i="2"/>
  <c r="BV28" i="2"/>
  <c r="BQ28" i="2"/>
  <c r="BG28" i="2"/>
  <c r="BF28" i="2"/>
  <c r="BE28" i="2"/>
  <c r="AZ28" i="2"/>
  <c r="AP28" i="2"/>
  <c r="AO28" i="2"/>
  <c r="AN28" i="2"/>
  <c r="AE28" i="2"/>
  <c r="AC28" i="2"/>
  <c r="AB28" i="2"/>
  <c r="AF28" i="2" s="1"/>
  <c r="ID27" i="2"/>
  <c r="IC27" i="2"/>
  <c r="IB27" i="2"/>
  <c r="IA27" i="2"/>
  <c r="HZ27" i="2"/>
  <c r="HY27" i="2"/>
  <c r="HX27" i="2"/>
  <c r="HW27" i="2"/>
  <c r="HU27" i="2"/>
  <c r="HT27" i="2"/>
  <c r="HS27" i="2"/>
  <c r="EX27" i="2"/>
  <c r="EG27" i="2"/>
  <c r="DP27" i="2"/>
  <c r="CY27" i="2"/>
  <c r="CH27" i="2"/>
  <c r="BQ27" i="2"/>
  <c r="AZ27" i="2"/>
  <c r="AH27" i="2"/>
  <c r="EX26" i="2"/>
  <c r="EG26" i="2"/>
  <c r="DP26" i="2"/>
  <c r="CY26" i="2"/>
  <c r="CH26" i="2"/>
  <c r="BQ26" i="2"/>
  <c r="AZ26" i="2"/>
  <c r="Y26" i="2"/>
  <c r="Y48" i="2" s="1"/>
  <c r="ID25" i="2"/>
  <c r="IC25" i="2"/>
  <c r="IB25" i="2"/>
  <c r="IA25" i="2"/>
  <c r="HZ25" i="2"/>
  <c r="HY25" i="2"/>
  <c r="HX25" i="2"/>
  <c r="HW25" i="2"/>
  <c r="HU25" i="2"/>
  <c r="HT25" i="2"/>
  <c r="HS25" i="2"/>
  <c r="HN25" i="2"/>
  <c r="HM25" i="2"/>
  <c r="HL25" i="2"/>
  <c r="HK25" i="2"/>
  <c r="HJ25" i="2"/>
  <c r="HI25" i="2"/>
  <c r="HH25" i="2"/>
  <c r="HG25" i="2"/>
  <c r="HF25" i="2"/>
  <c r="HD25" i="2"/>
  <c r="HC25" i="2"/>
  <c r="HB25" i="2"/>
  <c r="GW25" i="2"/>
  <c r="GV25" i="2"/>
  <c r="GU25" i="2"/>
  <c r="GT25" i="2"/>
  <c r="GS25" i="2"/>
  <c r="GR25" i="2"/>
  <c r="GQ25" i="2"/>
  <c r="GP25" i="2"/>
  <c r="GO25" i="2"/>
  <c r="GM25" i="2"/>
  <c r="GL25" i="2"/>
  <c r="GK25" i="2"/>
  <c r="GF25" i="2"/>
  <c r="GE25" i="2"/>
  <c r="GD25" i="2"/>
  <c r="GC25" i="2"/>
  <c r="GB25" i="2"/>
  <c r="GA25" i="2"/>
  <c r="FZ25" i="2"/>
  <c r="FY25" i="2"/>
  <c r="FX25" i="2"/>
  <c r="FV25" i="2"/>
  <c r="FU25" i="2"/>
  <c r="FT25" i="2"/>
  <c r="FO25" i="2"/>
  <c r="FN25" i="2"/>
  <c r="FM25" i="2"/>
  <c r="FL25" i="2"/>
  <c r="FK25" i="2"/>
  <c r="FJ25" i="2"/>
  <c r="FI25" i="2"/>
  <c r="FH25" i="2"/>
  <c r="FG25" i="2"/>
  <c r="FE25" i="2"/>
  <c r="FD25" i="2"/>
  <c r="FC25" i="2"/>
  <c r="EX25" i="2"/>
  <c r="EG25" i="2"/>
  <c r="DP25" i="2"/>
  <c r="DF25" i="2"/>
  <c r="DE25" i="2"/>
  <c r="DD25" i="2"/>
  <c r="CY25" i="2"/>
  <c r="CO25" i="2"/>
  <c r="CN25" i="2"/>
  <c r="CM25" i="2"/>
  <c r="CH25" i="2"/>
  <c r="BX25" i="2"/>
  <c r="BW25" i="2"/>
  <c r="BV25" i="2"/>
  <c r="BQ25" i="2"/>
  <c r="BG25" i="2"/>
  <c r="BF25" i="2"/>
  <c r="BE25" i="2"/>
  <c r="AZ25" i="2"/>
  <c r="AP25" i="2"/>
  <c r="AO25" i="2"/>
  <c r="AN25" i="2"/>
  <c r="AI25" i="2"/>
  <c r="AE25" i="2"/>
  <c r="AD25" i="2"/>
  <c r="AC25" i="2"/>
  <c r="AB25" i="2" s="1"/>
  <c r="AF25" i="2" s="1"/>
  <c r="AA25" i="2"/>
  <c r="ID24" i="2"/>
  <c r="IC24" i="2"/>
  <c r="IB24" i="2"/>
  <c r="IA24" i="2"/>
  <c r="HZ24" i="2"/>
  <c r="HY24" i="2"/>
  <c r="HX24" i="2"/>
  <c r="HW24" i="2"/>
  <c r="HU24" i="2"/>
  <c r="HT24" i="2"/>
  <c r="HS24" i="2"/>
  <c r="HN24" i="2"/>
  <c r="HM24" i="2"/>
  <c r="HL24" i="2"/>
  <c r="HK24" i="2"/>
  <c r="HJ24" i="2"/>
  <c r="HI24" i="2"/>
  <c r="HH24" i="2"/>
  <c r="HG24" i="2"/>
  <c r="HF24" i="2"/>
  <c r="HD24" i="2"/>
  <c r="HC24" i="2"/>
  <c r="HB24" i="2"/>
  <c r="GW24" i="2"/>
  <c r="GV24" i="2"/>
  <c r="GU24" i="2"/>
  <c r="GT24" i="2"/>
  <c r="GS24" i="2"/>
  <c r="GR24" i="2"/>
  <c r="GQ24" i="2"/>
  <c r="GP24" i="2"/>
  <c r="GO24" i="2"/>
  <c r="GM24" i="2"/>
  <c r="GL24" i="2"/>
  <c r="GK24" i="2"/>
  <c r="GF24" i="2"/>
  <c r="GE24" i="2"/>
  <c r="GD24" i="2"/>
  <c r="GC24" i="2"/>
  <c r="GB24" i="2"/>
  <c r="GA24" i="2"/>
  <c r="FZ24" i="2"/>
  <c r="FY24" i="2"/>
  <c r="FX24" i="2"/>
  <c r="FV24" i="2"/>
  <c r="FU24" i="2"/>
  <c r="FT24" i="2"/>
  <c r="FO24" i="2"/>
  <c r="FN24" i="2"/>
  <c r="FM24" i="2"/>
  <c r="FL24" i="2"/>
  <c r="FK24" i="2"/>
  <c r="FJ24" i="2"/>
  <c r="FI24" i="2"/>
  <c r="FH24" i="2"/>
  <c r="FG24" i="2"/>
  <c r="FE24" i="2"/>
  <c r="FD24" i="2"/>
  <c r="FC24" i="2"/>
  <c r="EX24" i="2"/>
  <c r="EG24" i="2"/>
  <c r="DP24" i="2"/>
  <c r="DF24" i="2"/>
  <c r="DE24" i="2"/>
  <c r="DD24" i="2"/>
  <c r="CY24" i="2"/>
  <c r="CO24" i="2"/>
  <c r="CN24" i="2"/>
  <c r="CM24" i="2"/>
  <c r="CH24" i="2"/>
  <c r="BX24" i="2"/>
  <c r="BW24" i="2"/>
  <c r="BV24" i="2"/>
  <c r="BQ24" i="2"/>
  <c r="BG24" i="2"/>
  <c r="BF24" i="2"/>
  <c r="BE24" i="2"/>
  <c r="AZ24" i="2"/>
  <c r="AP24" i="2"/>
  <c r="AO24" i="2"/>
  <c r="AN24" i="2"/>
  <c r="AI24" i="2"/>
  <c r="AE24" i="2"/>
  <c r="AB24" i="2" s="1"/>
  <c r="AD24" i="2"/>
  <c r="AC24" i="2"/>
  <c r="AA24" i="2"/>
  <c r="ID23" i="2"/>
  <c r="IC23" i="2"/>
  <c r="IB23" i="2"/>
  <c r="IA23" i="2"/>
  <c r="HZ23" i="2"/>
  <c r="HY23" i="2"/>
  <c r="HX23" i="2"/>
  <c r="HW23" i="2"/>
  <c r="HU23" i="2"/>
  <c r="HT23" i="2"/>
  <c r="HS23" i="2"/>
  <c r="HN23" i="2"/>
  <c r="HM23" i="2"/>
  <c r="HL23" i="2"/>
  <c r="HK23" i="2"/>
  <c r="HJ23" i="2"/>
  <c r="HI23" i="2"/>
  <c r="HH23" i="2"/>
  <c r="HG23" i="2"/>
  <c r="HF23" i="2"/>
  <c r="HD23" i="2"/>
  <c r="HC23" i="2"/>
  <c r="HB23" i="2"/>
  <c r="GW23" i="2"/>
  <c r="GV23" i="2"/>
  <c r="GU23" i="2"/>
  <c r="GT23" i="2"/>
  <c r="GS23" i="2"/>
  <c r="GR23" i="2"/>
  <c r="GQ23" i="2"/>
  <c r="GP23" i="2"/>
  <c r="GO23" i="2"/>
  <c r="GM23" i="2"/>
  <c r="GL23" i="2"/>
  <c r="GK23" i="2"/>
  <c r="GF23" i="2"/>
  <c r="GE23" i="2"/>
  <c r="GD23" i="2"/>
  <c r="GC23" i="2"/>
  <c r="GB23" i="2"/>
  <c r="GA23" i="2"/>
  <c r="FZ23" i="2"/>
  <c r="FY23" i="2"/>
  <c r="FX23" i="2"/>
  <c r="FV23" i="2"/>
  <c r="FU23" i="2"/>
  <c r="FT23" i="2"/>
  <c r="FO23" i="2"/>
  <c r="FN23" i="2"/>
  <c r="FM23" i="2"/>
  <c r="FL23" i="2"/>
  <c r="FK23" i="2"/>
  <c r="FJ23" i="2"/>
  <c r="FI23" i="2"/>
  <c r="FH23" i="2"/>
  <c r="FG23" i="2"/>
  <c r="FE23" i="2"/>
  <c r="FD23" i="2"/>
  <c r="FC23" i="2"/>
  <c r="EX23" i="2"/>
  <c r="EG23" i="2"/>
  <c r="DP23" i="2"/>
  <c r="DF23" i="2"/>
  <c r="DE23" i="2"/>
  <c r="DD23" i="2"/>
  <c r="CY23" i="2"/>
  <c r="CO23" i="2"/>
  <c r="CN23" i="2"/>
  <c r="CM23" i="2"/>
  <c r="CH23" i="2"/>
  <c r="BX23" i="2"/>
  <c r="BW23" i="2"/>
  <c r="BV23" i="2"/>
  <c r="BQ23" i="2"/>
  <c r="BG23" i="2"/>
  <c r="BF23" i="2"/>
  <c r="BE23" i="2"/>
  <c r="AP23" i="2"/>
  <c r="AO23" i="2"/>
  <c r="AN23" i="2"/>
  <c r="AE23" i="2"/>
  <c r="AD23" i="2"/>
  <c r="AC23" i="2"/>
  <c r="AB23" i="2"/>
  <c r="AF23" i="2" s="1"/>
  <c r="AA23" i="2"/>
  <c r="ID22" i="2"/>
  <c r="IC22" i="2"/>
  <c r="IB22" i="2"/>
  <c r="IA22" i="2"/>
  <c r="HZ22" i="2"/>
  <c r="HY22" i="2"/>
  <c r="HX22" i="2"/>
  <c r="HW22" i="2"/>
  <c r="HU22" i="2"/>
  <c r="HT22" i="2"/>
  <c r="HS22" i="2"/>
  <c r="HN22" i="2"/>
  <c r="HM22" i="2"/>
  <c r="HL22" i="2"/>
  <c r="HK22" i="2"/>
  <c r="HJ22" i="2"/>
  <c r="HI22" i="2"/>
  <c r="HH22" i="2"/>
  <c r="HG22" i="2"/>
  <c r="HF22" i="2"/>
  <c r="HD22" i="2"/>
  <c r="HC22" i="2"/>
  <c r="HB22" i="2"/>
  <c r="GW22" i="2"/>
  <c r="GV22" i="2"/>
  <c r="GU22" i="2"/>
  <c r="GT22" i="2"/>
  <c r="GS22" i="2"/>
  <c r="GR22" i="2"/>
  <c r="GQ22" i="2"/>
  <c r="GP22" i="2"/>
  <c r="GO22" i="2"/>
  <c r="GM22" i="2"/>
  <c r="GL22" i="2"/>
  <c r="GK22" i="2"/>
  <c r="GF22" i="2"/>
  <c r="GE22" i="2"/>
  <c r="GD22" i="2"/>
  <c r="GC22" i="2"/>
  <c r="GB22" i="2"/>
  <c r="GA22" i="2"/>
  <c r="FZ22" i="2"/>
  <c r="FY22" i="2"/>
  <c r="FX22" i="2"/>
  <c r="FV22" i="2"/>
  <c r="FU22" i="2"/>
  <c r="FT22" i="2"/>
  <c r="FO22" i="2"/>
  <c r="FN22" i="2"/>
  <c r="FM22" i="2"/>
  <c r="FL22" i="2"/>
  <c r="FK22" i="2"/>
  <c r="FJ22" i="2"/>
  <c r="FI22" i="2"/>
  <c r="FH22" i="2"/>
  <c r="FG22" i="2"/>
  <c r="FE22" i="2"/>
  <c r="FD22" i="2"/>
  <c r="FC22" i="2"/>
  <c r="EX22" i="2"/>
  <c r="EG22" i="2"/>
  <c r="DP22" i="2"/>
  <c r="DF22" i="2"/>
  <c r="DE22" i="2"/>
  <c r="DD22" i="2"/>
  <c r="CY22" i="2"/>
  <c r="CO22" i="2"/>
  <c r="CN22" i="2"/>
  <c r="CM22" i="2"/>
  <c r="CH22" i="2"/>
  <c r="BX22" i="2"/>
  <c r="BW22" i="2"/>
  <c r="BV22" i="2"/>
  <c r="BQ22" i="2"/>
  <c r="BG22" i="2"/>
  <c r="BF22" i="2"/>
  <c r="BE22" i="2"/>
  <c r="AP22" i="2"/>
  <c r="AO22" i="2"/>
  <c r="AN22" i="2"/>
  <c r="AE22" i="2"/>
  <c r="AB22" i="2" s="1"/>
  <c r="AD22" i="2"/>
  <c r="AC22" i="2"/>
  <c r="AA22" i="2"/>
  <c r="ID21" i="2"/>
  <c r="ID71" i="2" s="1"/>
  <c r="IC21" i="2"/>
  <c r="IB21" i="2"/>
  <c r="IA21" i="2"/>
  <c r="HZ21" i="2"/>
  <c r="HY21" i="2"/>
  <c r="HX21" i="2"/>
  <c r="HW21" i="2"/>
  <c r="HW71" i="2" s="1"/>
  <c r="HU21" i="2"/>
  <c r="HU71" i="2" s="1"/>
  <c r="HT21" i="2"/>
  <c r="HT71" i="2" s="1"/>
  <c r="HS21" i="2"/>
  <c r="HS71" i="2" s="1"/>
  <c r="HN21" i="2"/>
  <c r="HN71" i="2" s="1"/>
  <c r="HM21" i="2"/>
  <c r="HM71" i="2" s="1"/>
  <c r="HL21" i="2"/>
  <c r="HK21" i="2"/>
  <c r="HJ21" i="2"/>
  <c r="HI21" i="2"/>
  <c r="HH21" i="2"/>
  <c r="HG21" i="2"/>
  <c r="HF21" i="2"/>
  <c r="HF71" i="2" s="1"/>
  <c r="HD21" i="2"/>
  <c r="HD71" i="2" s="1"/>
  <c r="HC21" i="2"/>
  <c r="HC71" i="2" s="1"/>
  <c r="HB21" i="2"/>
  <c r="HB71" i="2" s="1"/>
  <c r="GW21" i="2"/>
  <c r="GW71" i="2" s="1"/>
  <c r="GV21" i="2"/>
  <c r="GV71" i="2" s="1"/>
  <c r="GU21" i="2"/>
  <c r="GT21" i="2"/>
  <c r="GS21" i="2"/>
  <c r="GR21" i="2"/>
  <c r="GQ21" i="2"/>
  <c r="GP21" i="2"/>
  <c r="GO21" i="2"/>
  <c r="GO71" i="2" s="1"/>
  <c r="GM21" i="2"/>
  <c r="GM71" i="2" s="1"/>
  <c r="GL21" i="2"/>
  <c r="GL71" i="2" s="1"/>
  <c r="GK21" i="2"/>
  <c r="GK71" i="2" s="1"/>
  <c r="GF21" i="2"/>
  <c r="GF71" i="2" s="1"/>
  <c r="GE21" i="2"/>
  <c r="GE71" i="2" s="1"/>
  <c r="GD21" i="2"/>
  <c r="GC21" i="2"/>
  <c r="GB21" i="2"/>
  <c r="GA21" i="2"/>
  <c r="FZ21" i="2"/>
  <c r="FY21" i="2"/>
  <c r="FX21" i="2"/>
  <c r="FX71" i="2" s="1"/>
  <c r="FV21" i="2"/>
  <c r="FV71" i="2" s="1"/>
  <c r="FU21" i="2"/>
  <c r="FU71" i="2" s="1"/>
  <c r="FT21" i="2"/>
  <c r="FT71" i="2" s="1"/>
  <c r="FO21" i="2"/>
  <c r="FO71" i="2" s="1"/>
  <c r="FN21" i="2"/>
  <c r="FN71" i="2" s="1"/>
  <c r="FM21" i="2"/>
  <c r="FL21" i="2"/>
  <c r="FK21" i="2"/>
  <c r="FJ21" i="2"/>
  <c r="FI21" i="2"/>
  <c r="FH21" i="2"/>
  <c r="FG21" i="2"/>
  <c r="FG71" i="2" s="1"/>
  <c r="FE21" i="2"/>
  <c r="FE71" i="2" s="1"/>
  <c r="FD21" i="2"/>
  <c r="FD71" i="2" s="1"/>
  <c r="FC21" i="2"/>
  <c r="FC71" i="2" s="1"/>
  <c r="EX21" i="2"/>
  <c r="EX71" i="2" s="1"/>
  <c r="EG21" i="2"/>
  <c r="EG71" i="2" s="1"/>
  <c r="DP21" i="2"/>
  <c r="DP71" i="2" s="1"/>
  <c r="DF21" i="2"/>
  <c r="DF71" i="2" s="1"/>
  <c r="DE21" i="2"/>
  <c r="DE71" i="2" s="1"/>
  <c r="DD21" i="2"/>
  <c r="DD71" i="2" s="1"/>
  <c r="CY21" i="2"/>
  <c r="CY71" i="2" s="1"/>
  <c r="CO21" i="2"/>
  <c r="CO71" i="2" s="1"/>
  <c r="CN21" i="2"/>
  <c r="CN71" i="2" s="1"/>
  <c r="CM21" i="2"/>
  <c r="CM71" i="2" s="1"/>
  <c r="CH21" i="2"/>
  <c r="CH71" i="2" s="1"/>
  <c r="BX21" i="2"/>
  <c r="BX71" i="2" s="1"/>
  <c r="BW21" i="2"/>
  <c r="BW71" i="2" s="1"/>
  <c r="BV21" i="2"/>
  <c r="BV71" i="2" s="1"/>
  <c r="BQ21" i="2"/>
  <c r="BQ71" i="2" s="1"/>
  <c r="BG21" i="2"/>
  <c r="BG71" i="2" s="1"/>
  <c r="BF21" i="2"/>
  <c r="BF71" i="2" s="1"/>
  <c r="BE21" i="2"/>
  <c r="BE71" i="2" s="1"/>
  <c r="AZ21" i="2"/>
  <c r="AZ71" i="2" s="1"/>
  <c r="AP21" i="2"/>
  <c r="AP71" i="2" s="1"/>
  <c r="AO21" i="2"/>
  <c r="AO71" i="2" s="1"/>
  <c r="AN21" i="2"/>
  <c r="AN71" i="2" s="1"/>
  <c r="AI21" i="2"/>
  <c r="AI71" i="2" s="1"/>
  <c r="AE21" i="2"/>
  <c r="AD21" i="2"/>
  <c r="AC21" i="2"/>
  <c r="AB21" i="2" s="1"/>
  <c r="AF21" i="2" s="1"/>
  <c r="AA21" i="2"/>
  <c r="AA26" i="2" s="1"/>
  <c r="Y19" i="2"/>
  <c r="U39" i="1"/>
  <c r="K39" i="1"/>
  <c r="H39" i="1"/>
  <c r="E39" i="1"/>
  <c r="W38" i="1"/>
  <c r="W37" i="1"/>
  <c r="W36" i="1"/>
  <c r="W35" i="1"/>
  <c r="W39" i="1" s="1"/>
  <c r="AB72" i="2" l="1"/>
  <c r="AH31" i="2"/>
  <c r="AG31" i="2"/>
  <c r="AH21" i="2"/>
  <c r="AG21" i="2"/>
  <c r="AG32" i="2"/>
  <c r="AH32" i="2"/>
  <c r="AG51" i="2"/>
  <c r="AH51" i="2"/>
  <c r="AF22" i="2"/>
  <c r="AH25" i="2"/>
  <c r="AG25" i="2"/>
  <c r="AH28" i="2"/>
  <c r="AG28" i="2"/>
  <c r="AH35" i="2"/>
  <c r="AG35" i="2"/>
  <c r="AH36" i="2"/>
  <c r="AG36" i="2"/>
  <c r="AF58" i="2"/>
  <c r="AH29" i="2"/>
  <c r="AG29" i="2"/>
  <c r="AH30" i="2"/>
  <c r="AG30" i="2"/>
  <c r="AH23" i="2"/>
  <c r="AG23" i="2"/>
  <c r="AF24" i="2"/>
  <c r="AF55" i="2"/>
  <c r="AA44" i="2"/>
  <c r="AA48" i="2" s="1"/>
  <c r="AG40" i="2"/>
  <c r="AG42" i="2"/>
  <c r="AG46" i="2"/>
  <c r="AH24" i="2" l="1"/>
  <c r="AG24" i="2"/>
  <c r="AH22" i="2"/>
  <c r="AG22" i="2"/>
  <c r="AG55" i="2"/>
  <c r="AH55" i="2"/>
  <c r="AH58" i="2"/>
  <c r="AG58" i="2"/>
</calcChain>
</file>

<file path=xl/sharedStrings.xml><?xml version="1.0" encoding="utf-8"?>
<sst xmlns="http://schemas.openxmlformats.org/spreadsheetml/2006/main" count="772" uniqueCount="283">
  <si>
    <t>"ЗАТВЕРДЖУЮ"</t>
  </si>
  <si>
    <t>МІНІСТЕРСТВО ОСВІТИ І НАУКИ УКРАЇНИ</t>
  </si>
  <si>
    <t>Ректор</t>
  </si>
  <si>
    <t>ЧЕРКАСЬКИЙ   ДЕРЖАВНИЙ   ТЕХНОЛОГІЧНИЙ   УНІВЕРСИТЕТ</t>
  </si>
  <si>
    <t>О.О. Григор</t>
  </si>
  <si>
    <t xml:space="preserve">                                 (підпис)                                     (призвище та ініціали)</t>
  </si>
  <si>
    <t xml:space="preserve">"______"_________________  20____ </t>
  </si>
  <si>
    <t>Н  А  В  Ч  А  Л  Ь  Н  И  Й     П  Л  А  Н</t>
  </si>
  <si>
    <t xml:space="preserve">     М.П.</t>
  </si>
  <si>
    <t>Затверджено вченою радою ЧДТУ</t>
  </si>
  <si>
    <t>підготовки на першому (бакалаврському) рівні вищої освіти</t>
  </si>
  <si>
    <t>Протокол № ______  від "___" ____________ 20___</t>
  </si>
  <si>
    <t xml:space="preserve">Галузь знань </t>
  </si>
  <si>
    <t>03 Гуманітарні науки</t>
  </si>
  <si>
    <t>(шифр і назва галузі знань)</t>
  </si>
  <si>
    <t xml:space="preserve">Освітня </t>
  </si>
  <si>
    <t>Спеціальність</t>
  </si>
  <si>
    <t>035 Філологія</t>
  </si>
  <si>
    <t>кваліфікація</t>
  </si>
  <si>
    <t>(шифр і назва спеціальності)</t>
  </si>
  <si>
    <t>Спеціалізація</t>
  </si>
  <si>
    <t xml:space="preserve">035.10 </t>
  </si>
  <si>
    <t>Строк навчання</t>
  </si>
  <si>
    <r>
      <rPr>
        <b/>
        <sz val="14"/>
        <color rgb="FFFF0000"/>
        <rFont val="Times New Roman"/>
      </rPr>
      <t>3 роки 10 місяців</t>
    </r>
    <r>
      <rPr>
        <b/>
        <sz val="14"/>
        <color rgb="FFFF0000"/>
        <rFont val="Times New Roman"/>
      </rPr>
      <t xml:space="preserve"> </t>
    </r>
  </si>
  <si>
    <t>(шифр та назва спеціалізації)</t>
  </si>
  <si>
    <t>(роки і місяці)</t>
  </si>
  <si>
    <t xml:space="preserve">Освітня програма </t>
  </si>
  <si>
    <t>На основі</t>
  </si>
  <si>
    <t>повної загальної середньої освіти</t>
  </si>
  <si>
    <t>(назва освітньої програмиї)</t>
  </si>
  <si>
    <t>(зазначається освітній рівень)</t>
  </si>
  <si>
    <t>Форма навчання</t>
  </si>
  <si>
    <t>Денна</t>
  </si>
  <si>
    <t xml:space="preserve">Рік вступу </t>
  </si>
  <si>
    <t>(денна,  заочна)</t>
  </si>
  <si>
    <t>І.  ГРАФІК ОСВІТНЬОГО ПРОЦЕСУ</t>
  </si>
  <si>
    <t>К у р 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</si>
  <si>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</si>
  <si>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</si>
  <si>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</si>
  <si>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</si>
  <si>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</si>
  <si>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</si>
  <si>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</si>
  <si>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</si>
  <si>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</si>
  <si>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</si>
  <si>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</si>
  <si>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 xml:space="preserve">     Серпень    </t>
  </si>
  <si>
    <t>I</t>
  </si>
  <si>
    <t>Т</t>
  </si>
  <si>
    <t>С</t>
  </si>
  <si>
    <t>К</t>
  </si>
  <si>
    <t>П</t>
  </si>
  <si>
    <t>II</t>
  </si>
  <si>
    <t>III</t>
  </si>
  <si>
    <t>IV</t>
  </si>
  <si>
    <t>А</t>
  </si>
  <si>
    <t>Позначення:</t>
  </si>
  <si>
    <t xml:space="preserve"> - теоретичні заняття;</t>
  </si>
  <si>
    <t xml:space="preserve"> - екзаменаційна  сесія;</t>
  </si>
  <si>
    <t xml:space="preserve"> - практична  підготовка;</t>
  </si>
  <si>
    <t xml:space="preserve"> - канікули;</t>
  </si>
  <si>
    <t>- атестація</t>
  </si>
  <si>
    <t>ІІ. ЗВЕДЕНІ ДАНІ ПРО БЮДЖЕТ ЧАСУ, тижні</t>
  </si>
  <si>
    <t>III. ПРАКТИЧНА ПІДГОТОВКА</t>
  </si>
  <si>
    <t>IV. АТЕСТАЦІЯ</t>
  </si>
  <si>
    <t>Курс</t>
  </si>
  <si>
    <t>Теоретичне навчання</t>
  </si>
  <si>
    <t>Екзаменаційна сесія</t>
  </si>
  <si>
    <t>Практична підготовка</t>
  </si>
  <si>
    <t>Підготовка кваліфікаційної роботи</t>
  </si>
  <si>
    <t>Атестація</t>
  </si>
  <si>
    <t>Канікули</t>
  </si>
  <si>
    <t>Разом</t>
  </si>
  <si>
    <t xml:space="preserve">   Вид підготовки</t>
  </si>
  <si>
    <t>Семестр</t>
  </si>
  <si>
    <t>Тижні</t>
  </si>
  <si>
    <t>Форма атестації (кваліфікаційний іспит, кваліфікаційна робота бакалавра (магістра))</t>
  </si>
  <si>
    <t>Ознайомча практика</t>
  </si>
  <si>
    <t>Навчально-виробнича практика</t>
  </si>
  <si>
    <t>Кваліфікаційний іспит</t>
  </si>
  <si>
    <t>Перша перекладацька практика</t>
  </si>
  <si>
    <t>Друга перекладацькапрактика</t>
  </si>
  <si>
    <t xml:space="preserve">             ЗАТВЕРДЖУЮ</t>
  </si>
  <si>
    <t>Р О Б О Ч И Й    Н  А  В  Ч  А  Л  Ь  Н  И  Й     П  Л  А  Н</t>
  </si>
  <si>
    <t xml:space="preserve">____________________   </t>
  </si>
  <si>
    <t>Н А   2 0 1 2  /  2 0 1 3  Н.Р.</t>
  </si>
  <si>
    <t>____________________    20____р.</t>
  </si>
  <si>
    <r>
      <rPr>
        <sz val="14"/>
        <color theme="1"/>
        <rFont val="Times"/>
      </rPr>
      <t xml:space="preserve">Форма навчання:    </t>
    </r>
    <r>
      <rPr>
        <b/>
        <sz val="14"/>
        <color theme="1"/>
        <rFont val="Times New Roman Cyr"/>
      </rPr>
      <t>Денна</t>
    </r>
  </si>
  <si>
    <t xml:space="preserve">Рік  прийому  -   2012 </t>
  </si>
  <si>
    <t>ФАКУЛЬТЕТ ІНФОРМАЦІЙНИХ ТЕХНОЛОГІЙ І СИСТЕМ</t>
  </si>
  <si>
    <t>V.  ПЛАН  ОСВІТНЬОГО  ПРОЦЕСУ</t>
  </si>
  <si>
    <t xml:space="preserve"> </t>
  </si>
  <si>
    <t>РОЗПОДІЛ ЗА СЕМЕСТРАМИ</t>
  </si>
  <si>
    <t xml:space="preserve">Обсяг годин аудиторних занять </t>
  </si>
  <si>
    <t>СРС</t>
  </si>
  <si>
    <t xml:space="preserve"> Розподіл по курсам та семестрам  </t>
  </si>
  <si>
    <t>Кількість</t>
  </si>
  <si>
    <t xml:space="preserve">  ,</t>
  </si>
  <si>
    <t>групи</t>
  </si>
  <si>
    <t>Код</t>
  </si>
  <si>
    <t xml:space="preserve">НАЗВА </t>
  </si>
  <si>
    <t>Екзамени</t>
  </si>
  <si>
    <t>Заліки</t>
  </si>
  <si>
    <t>кп</t>
  </si>
  <si>
    <t>кр</t>
  </si>
  <si>
    <t>РГР</t>
  </si>
  <si>
    <t>контрольні</t>
  </si>
  <si>
    <t>роботи</t>
  </si>
  <si>
    <t>кредитів</t>
  </si>
  <si>
    <t>Обсяг</t>
  </si>
  <si>
    <t>ВСЬОГО</t>
  </si>
  <si>
    <t>лекції</t>
  </si>
  <si>
    <t>практ. заняття</t>
  </si>
  <si>
    <t>лаб.роботи</t>
  </si>
  <si>
    <t>курс</t>
  </si>
  <si>
    <t>кількість студентів</t>
  </si>
  <si>
    <t>за</t>
  </si>
  <si>
    <t xml:space="preserve">Код </t>
  </si>
  <si>
    <t>НАВЧАЛЬНОЇ</t>
  </si>
  <si>
    <t>Кафедра</t>
  </si>
  <si>
    <t>ЄКТС</t>
  </si>
  <si>
    <t>годин</t>
  </si>
  <si>
    <t>сем.</t>
  </si>
  <si>
    <t>лекцій</t>
  </si>
  <si>
    <t>практичних</t>
  </si>
  <si>
    <t xml:space="preserve">лаб. роб. </t>
  </si>
  <si>
    <t>СРС аудит</t>
  </si>
  <si>
    <t>Передбачено робочи навчалним планом на семестр</t>
  </si>
  <si>
    <t>Форма обліку знань</t>
  </si>
  <si>
    <t>Запис годин в залікову книжку</t>
  </si>
  <si>
    <t>ОПП</t>
  </si>
  <si>
    <t xml:space="preserve">    </t>
  </si>
  <si>
    <t>ДИСЦИПЛІНИ</t>
  </si>
  <si>
    <t>год.</t>
  </si>
  <si>
    <t>%</t>
  </si>
  <si>
    <t>Різниця</t>
  </si>
  <si>
    <t>практик</t>
  </si>
  <si>
    <t>контр.</t>
  </si>
  <si>
    <t xml:space="preserve">   </t>
  </si>
  <si>
    <t xml:space="preserve">                                       </t>
  </si>
  <si>
    <t>вага</t>
  </si>
  <si>
    <t>тижд.</t>
  </si>
  <si>
    <t>Осінній</t>
  </si>
  <si>
    <t>Весняний</t>
  </si>
  <si>
    <t>1.  О Б О В ` Я З К О В І    Д И С Ц И П Л І Н И</t>
  </si>
  <si>
    <t xml:space="preserve">          1.1 Цикл загальної підготовки</t>
  </si>
  <si>
    <t>ОЗП 1</t>
  </si>
  <si>
    <t xml:space="preserve">Iсторiя та культура України                        </t>
  </si>
  <si>
    <t>ІУтаСД</t>
  </si>
  <si>
    <t>Історії та права</t>
  </si>
  <si>
    <t>ОЗП 2</t>
  </si>
  <si>
    <t>Українська мова за професійним спрямуванням</t>
  </si>
  <si>
    <t>Української мови та загал. мовознавства</t>
  </si>
  <si>
    <t>Української мови та загального мовознавства</t>
  </si>
  <si>
    <t>ОЗП 3</t>
  </si>
  <si>
    <t xml:space="preserve">Фiлософiя                              </t>
  </si>
  <si>
    <t>Філософії</t>
  </si>
  <si>
    <t>Філосовських та політичних наук</t>
  </si>
  <si>
    <t>ОЗП 4</t>
  </si>
  <si>
    <t>Фізичне виховання</t>
  </si>
  <si>
    <t>Фізичного виховання та здоровя людини</t>
  </si>
  <si>
    <t>ОЗП 5</t>
  </si>
  <si>
    <t>Безпека життєдіяльності та цивільний захист</t>
  </si>
  <si>
    <t>Безпеки життєдіяльності</t>
  </si>
  <si>
    <t>Всього</t>
  </si>
  <si>
    <t xml:space="preserve">          1.2 Цикл професійної підготовки</t>
  </si>
  <si>
    <t>ОПП 1</t>
  </si>
  <si>
    <t>Вступ до фаху</t>
  </si>
  <si>
    <t>Прикладної лінгвістики</t>
  </si>
  <si>
    <t>ОПП 2</t>
  </si>
  <si>
    <t>Інформаційні та Інтернет технології в лінгвістиці</t>
  </si>
  <si>
    <t>ОПП 3</t>
  </si>
  <si>
    <t>Сучасна англомовна література</t>
  </si>
  <si>
    <t>ОПП 4</t>
  </si>
  <si>
    <t>Лексикологія та стилістика англійської мови</t>
  </si>
  <si>
    <t>ОПП 5</t>
  </si>
  <si>
    <t>Практика англійської мови</t>
  </si>
  <si>
    <t>ОПП 6</t>
  </si>
  <si>
    <t>Практична фонетика англійської мови</t>
  </si>
  <si>
    <t>ОПП 7</t>
  </si>
  <si>
    <t>Вступ до мовознавства</t>
  </si>
  <si>
    <t>ОПП 8</t>
  </si>
  <si>
    <t>Граматика англійської мови</t>
  </si>
  <si>
    <t>ОПП 9</t>
  </si>
  <si>
    <t>Теорія та практика перекладу (англійська мова)</t>
  </si>
  <si>
    <t>ОПП 10</t>
  </si>
  <si>
    <t>Друга іноземна мова</t>
  </si>
  <si>
    <t>Романо-германської філології та перекладу</t>
  </si>
  <si>
    <t>ОПП 11</t>
  </si>
  <si>
    <t>ОПП 12</t>
  </si>
  <si>
    <t>ОПП 13</t>
  </si>
  <si>
    <t>ОПП 14</t>
  </si>
  <si>
    <t>ОПП 15</t>
  </si>
  <si>
    <t>Друга перекладацька практика</t>
  </si>
  <si>
    <t xml:space="preserve">     </t>
  </si>
  <si>
    <t xml:space="preserve">        А Т Е С Т А Ц І Я </t>
  </si>
  <si>
    <t>А 1</t>
  </si>
  <si>
    <t>Всього за циклом обов'язкових дисциплін</t>
  </si>
  <si>
    <t xml:space="preserve">         2.1. Дисципліни за вибором ВНЗ</t>
  </si>
  <si>
    <t>2.  В И Б І Р К О В І    Д И С Ц И П Л І Н И</t>
  </si>
  <si>
    <t xml:space="preserve">          2.1 Цикл загальної підготовки *</t>
  </si>
  <si>
    <t>ВЗП 1</t>
  </si>
  <si>
    <t>НДВВЗП1</t>
  </si>
  <si>
    <t>ВЗП 2</t>
  </si>
  <si>
    <t>НДВВЗП2</t>
  </si>
  <si>
    <t>ВЗП 3</t>
  </si>
  <si>
    <t>НДВВЗП3</t>
  </si>
  <si>
    <t>ВЗП 4</t>
  </si>
  <si>
    <t>НДВВЗП4</t>
  </si>
  <si>
    <t>ВЗП 5</t>
  </si>
  <si>
    <t>НДВВЗП5</t>
  </si>
  <si>
    <t xml:space="preserve">          2.2 Цикл професійної підготовки **                                                                                                                           </t>
  </si>
  <si>
    <t>ВПП 1</t>
  </si>
  <si>
    <t xml:space="preserve">НДВВПП1 </t>
  </si>
  <si>
    <t>ВПП 2</t>
  </si>
  <si>
    <t xml:space="preserve">НДВВПП2 </t>
  </si>
  <si>
    <t>ВПП 3</t>
  </si>
  <si>
    <t xml:space="preserve">НДВВПП3 </t>
  </si>
  <si>
    <t>ВПП 4</t>
  </si>
  <si>
    <t xml:space="preserve">НДВВПП4 </t>
  </si>
  <si>
    <t>ВПП 5</t>
  </si>
  <si>
    <t xml:space="preserve">НДВВПП5 </t>
  </si>
  <si>
    <t>ВПП 6</t>
  </si>
  <si>
    <t xml:space="preserve">НДВВПП6 </t>
  </si>
  <si>
    <t>ВПП 7</t>
  </si>
  <si>
    <t xml:space="preserve">НДВВПП7 </t>
  </si>
  <si>
    <t>ВПП8</t>
  </si>
  <si>
    <t xml:space="preserve">НДВВПП8 </t>
  </si>
  <si>
    <t>ВПП 9</t>
  </si>
  <si>
    <t xml:space="preserve">НДВВПП9 </t>
  </si>
  <si>
    <t>ВПП 10</t>
  </si>
  <si>
    <t>НДВВПП10</t>
  </si>
  <si>
    <t>FFFF</t>
  </si>
  <si>
    <t>Всього за циклом вибіркових дисциплін</t>
  </si>
  <si>
    <t>Загальна кількість</t>
  </si>
  <si>
    <t>Кількість годин на тиждень:</t>
  </si>
  <si>
    <t xml:space="preserve"> Екзамени:                                    </t>
  </si>
  <si>
    <t xml:space="preserve">          всього - </t>
  </si>
  <si>
    <t>на семестр:</t>
  </si>
  <si>
    <t xml:space="preserve"> Заліки:                                          </t>
  </si>
  <si>
    <t xml:space="preserve">Курсові проекти/роботи: </t>
  </si>
  <si>
    <t>Загальна кількість контрольних заходів</t>
  </si>
  <si>
    <t xml:space="preserve">     Декан ______________ </t>
  </si>
  <si>
    <t>Махиня Н.В.</t>
  </si>
  <si>
    <t>Завідувач кафедри</t>
  </si>
  <si>
    <t>________________________</t>
  </si>
  <si>
    <t>Лещенко Г.В.</t>
  </si>
  <si>
    <t>За для нормальної роботи системи необхідно витримувати вірний формат файлу із навчальним планом.</t>
  </si>
  <si>
    <t>На першому аркуши "Shapka" у комірках повинно бути:</t>
  </si>
  <si>
    <t xml:space="preserve">рядок 13 стовбчик 6 </t>
  </si>
  <si>
    <t xml:space="preserve"> код та назва спеціальності</t>
  </si>
  <si>
    <t xml:space="preserve">рядок 20,21,22,23,24,25,26 </t>
  </si>
  <si>
    <t xml:space="preserve"> ГРАФІК  НАВЧАЛЬНОГО ПРОЦЕСУ</t>
  </si>
  <si>
    <t xml:space="preserve">рядок з 31 до 37 у стовбчиках з 27 до 53 </t>
  </si>
  <si>
    <t xml:space="preserve"> ПРАКТИКА та ДЕРЖАВНА АТЕСТАЦІЯ</t>
  </si>
  <si>
    <t xml:space="preserve">рядок 42 стовбчик 1 </t>
  </si>
  <si>
    <t>Підпис начальника навчальної частини</t>
  </si>
  <si>
    <t xml:space="preserve">рядок 43 стовбчик 1 </t>
  </si>
  <si>
    <t>Підпис декана факультету</t>
  </si>
  <si>
    <t xml:space="preserve">рядок 44 стовбчик 6 </t>
  </si>
  <si>
    <t>Підпис завідувача кафедрою</t>
  </si>
  <si>
    <t>На другому аркуши "Plan" повинно бути:</t>
  </si>
  <si>
    <t xml:space="preserve">рядок 18 стовбчики 35,52,69,86,103,120,137,154,171,188,205,222 </t>
  </si>
  <si>
    <t>сховано, вмістит вказівку про тип семестру - осінній, весняний</t>
  </si>
  <si>
    <t>з рядка 19</t>
  </si>
  <si>
    <t>повиннен починатись перелік дисціплін та назв груп дисціплін</t>
  </si>
  <si>
    <t xml:space="preserve">рядок 12 стовбчики 35,52,69,86,103,120,137,154,171,188,205,222 </t>
  </si>
  <si>
    <t>назви курсів (не повинно бути назв групи, або ще чогось)</t>
  </si>
  <si>
    <t xml:space="preserve">рядок 15 стовбчики 35,52,69,86,103,120,137,154,171,188,205,222 </t>
  </si>
  <si>
    <t>номера семестрів</t>
  </si>
  <si>
    <t xml:space="preserve">рядок 17 стовбчики 35,52,69,86,103,120,137,154,171,188,205,222 </t>
  </si>
  <si>
    <t>кількість тижнів у семестрах</t>
  </si>
  <si>
    <t xml:space="preserve">рядок 17 стовбчики 25 </t>
  </si>
  <si>
    <t xml:space="preserve">вага кредиту </t>
  </si>
  <si>
    <t>Усний переклад</t>
  </si>
  <si>
    <t>Нач. навч.-метод. відділу_____________ С.М. Мильніченко</t>
  </si>
  <si>
    <t xml:space="preserve">                         '2019 (редакція 2020 р.)</t>
  </si>
  <si>
    <t xml:space="preserve">           Прикладна лінгвістика</t>
  </si>
  <si>
    <t xml:space="preserve">         Прикладна лінгвістика</t>
  </si>
  <si>
    <t xml:space="preserve">                                     бакалавр філології за спеціалізацією</t>
  </si>
  <si>
    <t xml:space="preserve">                                      Прикладна лінгвістика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</si>
</sst>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Т\е\кs\т"/>
    <numFmt numFmtId="166" formatCode="#,##0.00\ &quot;р.&quot;;[Red]\-#,##0.00\ &quot;р.&quot;"/>
  </numFmts>
  <fonts count="66">
    <font>
      <sz val="12"/>
      <color rgb="FF000000"/>
      <name val="Times"/>
    </font>
    <font>
      <sz val="12"/>
      <color theme="1"/>
      <name val="Times New Roman"/>
    </font>
    <font>
      <sz val="8"/>
      <color theme="1"/>
      <name val="Times New Roman"/>
    </font>
    <font>
      <sz val="14"/>
      <color theme="1"/>
      <name val="Times New Roman"/>
    </font>
    <font>
      <sz val="16"/>
      <color theme="1"/>
      <name val="Times New Roman"/>
    </font>
    <font>
      <b/>
      <sz val="16"/>
      <color theme="1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b/>
      <sz val="18"/>
      <color theme="1"/>
      <name val="Times New Roman"/>
    </font>
    <font>
      <sz val="9"/>
      <color theme="1"/>
      <name val="Times New Roman"/>
    </font>
    <font>
      <b/>
      <sz val="22"/>
      <color theme="1"/>
      <name val="Times New Roman"/>
    </font>
    <font>
      <sz val="18"/>
      <color theme="1"/>
      <name val="Times New Roman"/>
    </font>
    <font>
      <b/>
      <sz val="14"/>
      <color theme="1"/>
      <name val="Times New Roman"/>
    </font>
    <font>
      <i/>
      <sz val="14"/>
      <color theme="1"/>
      <name val="Times New Roman"/>
    </font>
    <font>
      <sz val="12"/>
      <name val="Times"/>
    </font>
    <font>
      <b/>
      <sz val="14"/>
      <color rgb="FFFF0000"/>
      <name val="Times New Roman"/>
    </font>
    <font>
      <b/>
      <sz val="8"/>
      <color theme="1"/>
      <name val="Times New Roman"/>
    </font>
    <font>
      <b/>
      <sz val="11"/>
      <color theme="1"/>
      <name val="Times New Roman"/>
    </font>
    <font>
      <sz val="10"/>
      <color rgb="FFFF0000"/>
      <name val="Times New Roman"/>
    </font>
    <font>
      <b/>
      <sz val="12"/>
      <color theme="1"/>
      <name val="Times New Roman"/>
    </font>
    <font>
      <sz val="12"/>
      <color rgb="FFFFFFFF"/>
      <name val="Times New Roman"/>
    </font>
    <font>
      <sz val="10"/>
      <color rgb="FFFFFFFF"/>
      <name val="Times New Roman"/>
    </font>
    <font>
      <sz val="9"/>
      <color rgb="FFFFFFFF"/>
      <name val="Times New Roman"/>
    </font>
    <font>
      <sz val="10"/>
      <color theme="1"/>
      <name val="Times"/>
    </font>
    <font>
      <sz val="12"/>
      <color theme="1"/>
      <name val="Times"/>
    </font>
    <font>
      <sz val="14"/>
      <color theme="1"/>
      <name val="Times"/>
    </font>
    <font>
      <b/>
      <sz val="20"/>
      <color theme="1"/>
      <name val="Times"/>
    </font>
    <font>
      <sz val="8"/>
      <color theme="1"/>
      <name val="Arimo"/>
    </font>
    <font>
      <sz val="18"/>
      <color theme="1"/>
      <name val="Times"/>
    </font>
    <font>
      <b/>
      <sz val="18"/>
      <color theme="1"/>
      <name val="Times"/>
    </font>
    <font>
      <b/>
      <sz val="14"/>
      <color theme="1"/>
      <name val="Times"/>
    </font>
    <font>
      <sz val="11"/>
      <color theme="1"/>
      <name val="Arimo"/>
    </font>
    <font>
      <sz val="9"/>
      <color theme="1"/>
      <name val="Times"/>
    </font>
    <font>
      <b/>
      <sz val="8"/>
      <color theme="1"/>
      <name val="Times"/>
    </font>
    <font>
      <sz val="8"/>
      <color theme="1"/>
      <name val="Times"/>
    </font>
    <font>
      <b/>
      <sz val="12"/>
      <color theme="1"/>
      <name val="Times"/>
    </font>
    <font>
      <sz val="10"/>
      <color rgb="FFFFFFFF"/>
      <name val="Times"/>
    </font>
    <font>
      <b/>
      <sz val="14"/>
      <color rgb="FFFFFFFF"/>
      <name val="Times"/>
    </font>
    <font>
      <sz val="12"/>
      <color rgb="FFFFFFFF"/>
      <name val="Times"/>
    </font>
    <font>
      <sz val="14"/>
      <color rgb="FFFFFFFF"/>
      <name val="Times"/>
    </font>
    <font>
      <sz val="8"/>
      <color rgb="FFFFFFFF"/>
      <name val="Times"/>
    </font>
    <font>
      <sz val="8"/>
      <color rgb="FFFFFFFF"/>
      <name val="Arimo"/>
    </font>
    <font>
      <b/>
      <sz val="8"/>
      <color rgb="FFFFFFFF"/>
      <name val="Times"/>
    </font>
    <font>
      <sz val="11"/>
      <color theme="1"/>
      <name val="Times"/>
    </font>
    <font>
      <b/>
      <sz val="16"/>
      <color theme="1"/>
      <name val="Times"/>
    </font>
    <font>
      <b/>
      <sz val="10"/>
      <color theme="1"/>
      <name val="Times"/>
    </font>
    <font>
      <sz val="16"/>
      <color theme="1"/>
      <name val="Times"/>
    </font>
    <font>
      <b/>
      <sz val="9"/>
      <color theme="1"/>
      <name val="Times"/>
    </font>
    <font>
      <b/>
      <sz val="1"/>
      <color theme="1"/>
      <name val="Times"/>
    </font>
    <font>
      <sz val="1"/>
      <color theme="1"/>
      <name val="Times"/>
    </font>
    <font>
      <sz val="12"/>
      <color rgb="FFC0C0C0"/>
      <name val="Times New Roman"/>
    </font>
    <font>
      <b/>
      <sz val="11"/>
      <color theme="1"/>
      <name val="Times"/>
    </font>
    <font>
      <sz val="12"/>
      <color rgb="FF800080"/>
      <name val="Times"/>
    </font>
    <font>
      <sz val="12"/>
      <color rgb="FFFF0000"/>
      <name val="Times"/>
    </font>
    <font>
      <b/>
      <sz val="20"/>
      <color rgb="FF76923C"/>
      <name val="Times"/>
    </font>
    <font>
      <sz val="12"/>
      <color rgb="FF76923C"/>
      <name val="Times"/>
    </font>
    <font>
      <b/>
      <sz val="14"/>
      <color rgb="FFFF0000"/>
      <name val="Times"/>
    </font>
    <font>
      <sz val="11"/>
      <color rgb="FFFFFFFF"/>
      <name val="Times"/>
    </font>
    <font>
      <sz val="14"/>
      <color theme="0"/>
      <name val="Times"/>
    </font>
    <font>
      <sz val="12"/>
      <color theme="0"/>
      <name val="Times"/>
    </font>
    <font>
      <b/>
      <sz val="12"/>
      <color theme="0"/>
      <name val="Times"/>
    </font>
    <font>
      <sz val="10"/>
      <color theme="0"/>
      <name val="Times"/>
    </font>
    <font>
      <b/>
      <sz val="14"/>
      <color theme="1"/>
      <name val="Times New Roman Cyr"/>
    </font>
    <font>
      <sz val="14"/>
      <color rgb="FFFF0000"/>
      <name val="Times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E3E3E3"/>
        <bgColor rgb="FFE3E3E3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A0E0E0"/>
        <bgColor rgb="FFA0E0E0"/>
      </patternFill>
    </fill>
    <fill>
      <patternFill patternType="solid">
        <fgColor rgb="FFCC9CCC"/>
        <bgColor rgb="FFCC9CCC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33CCCC"/>
        <bgColor rgb="FF33CCCC"/>
      </patternFill>
    </fill>
  </fills>
  <borders count="10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3"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" xfId="0" quotePrefix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left"/>
    </xf>
    <xf numFmtId="1" fontId="6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16" fontId="6" fillId="0" borderId="22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vertical="center"/>
    </xf>
    <xf numFmtId="0" fontId="4" fillId="2" borderId="37" xfId="0" applyFont="1" applyFill="1" applyBorder="1" applyAlignment="1">
      <alignment horizontal="left"/>
    </xf>
    <xf numFmtId="49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9" fontId="25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4" fillId="3" borderId="38" xfId="0" applyFont="1" applyFill="1" applyBorder="1" applyAlignment="1">
      <alignment horizontal="center"/>
    </xf>
    <xf numFmtId="0" fontId="34" fillId="3" borderId="39" xfId="0" applyFont="1" applyFill="1" applyBorder="1" applyAlignment="1">
      <alignment horizontal="center"/>
    </xf>
    <xf numFmtId="0" fontId="30" fillId="3" borderId="39" xfId="0" applyFont="1" applyFill="1" applyBorder="1" applyAlignment="1">
      <alignment horizontal="left"/>
    </xf>
    <xf numFmtId="0" fontId="23" fillId="3" borderId="39" xfId="0" applyFont="1" applyFill="1" applyBorder="1" applyAlignment="1">
      <alignment horizontal="center"/>
    </xf>
    <xf numFmtId="0" fontId="30" fillId="3" borderId="39" xfId="0" applyFont="1" applyFill="1" applyBorder="1" applyAlignment="1">
      <alignment horizontal="center"/>
    </xf>
    <xf numFmtId="0" fontId="35" fillId="3" borderId="38" xfId="0" applyFont="1" applyFill="1" applyBorder="1" applyAlignment="1">
      <alignment horizontal="center"/>
    </xf>
    <xf numFmtId="0" fontId="35" fillId="3" borderId="39" xfId="0" applyFont="1" applyFill="1" applyBorder="1" applyAlignment="1">
      <alignment horizontal="center"/>
    </xf>
    <xf numFmtId="0" fontId="35" fillId="3" borderId="40" xfId="0" applyFont="1" applyFill="1" applyBorder="1" applyAlignment="1">
      <alignment horizontal="center"/>
    </xf>
    <xf numFmtId="0" fontId="35" fillId="3" borderId="41" xfId="0" applyFont="1" applyFill="1" applyBorder="1" applyAlignment="1">
      <alignment horizontal="center"/>
    </xf>
    <xf numFmtId="0" fontId="30" fillId="3" borderId="42" xfId="0" applyFont="1" applyFill="1" applyBorder="1" applyAlignment="1">
      <alignment horizontal="center"/>
    </xf>
    <xf numFmtId="0" fontId="30" fillId="3" borderId="43" xfId="0" applyFont="1" applyFill="1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36" fillId="0" borderId="2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32" fillId="0" borderId="34" xfId="0" applyFont="1" applyBorder="1" applyAlignment="1">
      <alignment horizontal="center"/>
    </xf>
    <xf numFmtId="0" fontId="24" fillId="0" borderId="34" xfId="0" applyFont="1" applyBorder="1" applyAlignment="1">
      <alignment horizontal="left"/>
    </xf>
    <xf numFmtId="0" fontId="23" fillId="0" borderId="34" xfId="0" applyFont="1" applyBorder="1" applyAlignment="1">
      <alignment horizontal="center"/>
    </xf>
    <xf numFmtId="166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49" fontId="47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/>
    </xf>
    <xf numFmtId="0" fontId="4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47" fillId="0" borderId="48" xfId="0" applyNumberFormat="1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24" fillId="0" borderId="48" xfId="0" applyFont="1" applyBorder="1" applyAlignment="1">
      <alignment horizontal="left"/>
    </xf>
    <xf numFmtId="0" fontId="12" fillId="0" borderId="48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5" fillId="0" borderId="48" xfId="0" applyFont="1" applyBorder="1" applyAlignment="1">
      <alignment horizontal="left" vertical="center"/>
    </xf>
    <xf numFmtId="0" fontId="34" fillId="0" borderId="16" xfId="0" applyFont="1" applyBorder="1" applyAlignment="1">
      <alignment horizontal="center"/>
    </xf>
    <xf numFmtId="49" fontId="30" fillId="0" borderId="16" xfId="0" applyNumberFormat="1" applyFont="1" applyBorder="1" applyAlignment="1">
      <alignment horizontal="center" vertical="center" textRotation="90"/>
    </xf>
    <xf numFmtId="49" fontId="33" fillId="0" borderId="51" xfId="0" applyNumberFormat="1" applyFont="1" applyBorder="1" applyAlignment="1">
      <alignment horizontal="center" vertical="center" textRotation="90"/>
    </xf>
    <xf numFmtId="49" fontId="33" fillId="0" borderId="16" xfId="0" applyNumberFormat="1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/>
    </xf>
    <xf numFmtId="49" fontId="35" fillId="0" borderId="16" xfId="0" applyNumberFormat="1" applyFont="1" applyBorder="1" applyAlignment="1">
      <alignment horizontal="center" vertical="center" textRotation="255"/>
    </xf>
    <xf numFmtId="49" fontId="30" fillId="0" borderId="51" xfId="0" applyNumberFormat="1" applyFont="1" applyBorder="1" applyAlignment="1">
      <alignment horizontal="center" vertical="center" textRotation="90"/>
    </xf>
    <xf numFmtId="0" fontId="24" fillId="0" borderId="44" xfId="0" applyFont="1" applyBorder="1" applyAlignment="1">
      <alignment horizontal="center"/>
    </xf>
    <xf numFmtId="0" fontId="30" fillId="0" borderId="5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4" borderId="55" xfId="0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44" fillId="0" borderId="50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49" fontId="30" fillId="0" borderId="48" xfId="0" applyNumberFormat="1" applyFont="1" applyBorder="1" applyAlignment="1">
      <alignment horizontal="center" vertical="center"/>
    </xf>
    <xf numFmtId="0" fontId="35" fillId="0" borderId="48" xfId="0" applyFont="1" applyBorder="1" applyAlignment="1">
      <alignment horizontal="center"/>
    </xf>
    <xf numFmtId="49" fontId="45" fillId="0" borderId="36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0" xfId="0" applyFont="1" applyAlignment="1">
      <alignment horizontal="center" vertical="top" textRotation="90"/>
    </xf>
    <xf numFmtId="0" fontId="30" fillId="0" borderId="49" xfId="0" applyFont="1" applyBorder="1" applyAlignment="1">
      <alignment horizontal="center"/>
    </xf>
    <xf numFmtId="0" fontId="30" fillId="0" borderId="5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0" fontId="43" fillId="4" borderId="59" xfId="0" applyFont="1" applyFill="1" applyBorder="1" applyAlignment="1">
      <alignment horizontal="left"/>
    </xf>
    <xf numFmtId="0" fontId="24" fillId="4" borderId="60" xfId="0" applyFont="1" applyFill="1" applyBorder="1" applyAlignment="1">
      <alignment horizontal="center"/>
    </xf>
    <xf numFmtId="0" fontId="24" fillId="4" borderId="61" xfId="0" applyFont="1" applyFill="1" applyBorder="1" applyAlignment="1">
      <alignment horizontal="center"/>
    </xf>
    <xf numFmtId="0" fontId="24" fillId="4" borderId="60" xfId="0" applyFont="1" applyFill="1" applyBorder="1" applyAlignment="1">
      <alignment horizontal="left" textRotation="90"/>
    </xf>
    <xf numFmtId="0" fontId="24" fillId="4" borderId="62" xfId="0" applyFont="1" applyFill="1" applyBorder="1" applyAlignment="1">
      <alignment horizontal="left" textRotation="90"/>
    </xf>
    <xf numFmtId="0" fontId="45" fillId="0" borderId="48" xfId="0" applyFont="1" applyBorder="1" applyAlignment="1">
      <alignment horizontal="center"/>
    </xf>
    <xf numFmtId="0" fontId="35" fillId="0" borderId="48" xfId="0" applyFont="1" applyBorder="1" applyAlignment="1">
      <alignment horizontal="left"/>
    </xf>
    <xf numFmtId="0" fontId="12" fillId="0" borderId="48" xfId="0" applyFont="1" applyBorder="1" applyAlignment="1">
      <alignment horizontal="center" vertical="center"/>
    </xf>
    <xf numFmtId="0" fontId="32" fillId="4" borderId="58" xfId="0" applyFont="1" applyFill="1" applyBorder="1" applyAlignment="1">
      <alignment horizontal="center" vertical="center" wrapText="1"/>
    </xf>
    <xf numFmtId="1" fontId="25" fillId="0" borderId="65" xfId="0" applyNumberFormat="1" applyFont="1" applyBorder="1" applyAlignment="1">
      <alignment horizontal="center" vertical="center"/>
    </xf>
    <xf numFmtId="49" fontId="45" fillId="0" borderId="48" xfId="0" applyNumberFormat="1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4" borderId="70" xfId="0" applyFont="1" applyFill="1" applyBorder="1" applyAlignment="1">
      <alignment horizontal="center"/>
    </xf>
    <xf numFmtId="164" fontId="25" fillId="0" borderId="48" xfId="0" applyNumberFormat="1" applyFont="1" applyBorder="1" applyAlignment="1">
      <alignment horizontal="center"/>
    </xf>
    <xf numFmtId="0" fontId="47" fillId="0" borderId="8" xfId="0" applyFont="1" applyBorder="1" applyAlignment="1">
      <alignment horizontal="left"/>
    </xf>
    <xf numFmtId="0" fontId="45" fillId="0" borderId="36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1" fontId="24" fillId="0" borderId="48" xfId="0" applyNumberFormat="1" applyFont="1" applyBorder="1" applyAlignment="1">
      <alignment horizontal="center"/>
    </xf>
    <xf numFmtId="49" fontId="33" fillId="0" borderId="77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center" vertical="center" textRotation="90"/>
    </xf>
    <xf numFmtId="49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 textRotation="90"/>
    </xf>
    <xf numFmtId="0" fontId="34" fillId="0" borderId="0" xfId="0" applyFont="1" applyAlignment="1">
      <alignment horizontal="center" vertical="center" wrapText="1"/>
    </xf>
    <xf numFmtId="49" fontId="45" fillId="5" borderId="78" xfId="0" applyNumberFormat="1" applyFont="1" applyFill="1" applyBorder="1" applyAlignment="1">
      <alignment horizontal="center"/>
    </xf>
    <xf numFmtId="0" fontId="45" fillId="5" borderId="60" xfId="0" applyFont="1" applyFill="1" applyBorder="1" applyAlignment="1">
      <alignment horizontal="center"/>
    </xf>
    <xf numFmtId="0" fontId="44" fillId="5" borderId="60" xfId="0" applyFont="1" applyFill="1" applyBorder="1" applyAlignment="1">
      <alignment horizontal="left"/>
    </xf>
    <xf numFmtId="0" fontId="35" fillId="5" borderId="60" xfId="0" applyFont="1" applyFill="1" applyBorder="1" applyAlignment="1">
      <alignment horizontal="left"/>
    </xf>
    <xf numFmtId="0" fontId="23" fillId="5" borderId="60" xfId="0" applyFont="1" applyFill="1" applyBorder="1" applyAlignment="1">
      <alignment horizontal="center"/>
    </xf>
    <xf numFmtId="49" fontId="45" fillId="5" borderId="60" xfId="0" applyNumberFormat="1" applyFont="1" applyFill="1" applyBorder="1" applyAlignment="1">
      <alignment horizontal="center" vertical="center"/>
    </xf>
    <xf numFmtId="0" fontId="50" fillId="5" borderId="61" xfId="0" applyFont="1" applyFill="1" applyBorder="1" applyAlignment="1">
      <alignment horizontal="center"/>
    </xf>
    <xf numFmtId="0" fontId="45" fillId="5" borderId="60" xfId="0" applyFont="1" applyFill="1" applyBorder="1" applyAlignment="1">
      <alignment horizontal="center" vertical="center"/>
    </xf>
    <xf numFmtId="1" fontId="43" fillId="5" borderId="60" xfId="0" applyNumberFormat="1" applyFont="1" applyFill="1" applyBorder="1" applyAlignment="1">
      <alignment horizontal="center"/>
    </xf>
    <xf numFmtId="1" fontId="34" fillId="5" borderId="60" xfId="0" applyNumberFormat="1" applyFont="1" applyFill="1" applyBorder="1" applyAlignment="1">
      <alignment horizontal="center"/>
    </xf>
    <xf numFmtId="1" fontId="43" fillId="5" borderId="12" xfId="0" applyNumberFormat="1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 horizontal="center"/>
    </xf>
    <xf numFmtId="0" fontId="35" fillId="6" borderId="42" xfId="0" applyFont="1" applyFill="1" applyBorder="1" applyAlignment="1">
      <alignment horizontal="center"/>
    </xf>
    <xf numFmtId="0" fontId="44" fillId="6" borderId="42" xfId="0" applyFont="1" applyFill="1" applyBorder="1" applyAlignment="1">
      <alignment horizontal="left"/>
    </xf>
    <xf numFmtId="0" fontId="35" fillId="6" borderId="42" xfId="0" applyFont="1" applyFill="1" applyBorder="1" applyAlignment="1">
      <alignment horizontal="left"/>
    </xf>
    <xf numFmtId="0" fontId="23" fillId="6" borderId="42" xfId="0" applyFont="1" applyFill="1" applyBorder="1" applyAlignment="1">
      <alignment horizontal="center"/>
    </xf>
    <xf numFmtId="0" fontId="19" fillId="6" borderId="61" xfId="0" applyFont="1" applyFill="1" applyBorder="1" applyAlignment="1">
      <alignment horizontal="center"/>
    </xf>
    <xf numFmtId="1" fontId="45" fillId="6" borderId="42" xfId="0" applyNumberFormat="1" applyFont="1" applyFill="1" applyBorder="1" applyAlignment="1">
      <alignment horizontal="center"/>
    </xf>
    <xf numFmtId="0" fontId="51" fillId="6" borderId="61" xfId="0" applyFont="1" applyFill="1" applyBorder="1" applyAlignment="1">
      <alignment horizontal="center"/>
    </xf>
    <xf numFmtId="0" fontId="51" fillId="6" borderId="42" xfId="0" applyFont="1" applyFill="1" applyBorder="1" applyAlignment="1">
      <alignment horizontal="center"/>
    </xf>
    <xf numFmtId="0" fontId="51" fillId="6" borderId="18" xfId="0" applyFont="1" applyFill="1" applyBorder="1" applyAlignment="1">
      <alignment horizontal="center"/>
    </xf>
    <xf numFmtId="49" fontId="43" fillId="0" borderId="65" xfId="0" applyNumberFormat="1" applyFont="1" applyBorder="1" applyAlignment="1">
      <alignment horizontal="center" vertical="top"/>
    </xf>
    <xf numFmtId="0" fontId="43" fillId="7" borderId="61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24" fillId="0" borderId="35" xfId="0" applyNumberFormat="1" applyFont="1" applyBorder="1" applyAlignment="1">
      <alignment horizontal="center"/>
    </xf>
    <xf numFmtId="1" fontId="24" fillId="0" borderId="25" xfId="0" applyNumberFormat="1" applyFont="1" applyBorder="1" applyAlignment="1">
      <alignment horizontal="center"/>
    </xf>
    <xf numFmtId="0" fontId="19" fillId="8" borderId="79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35" fillId="5" borderId="80" xfId="0" applyFont="1" applyFill="1" applyBorder="1" applyAlignment="1">
      <alignment horizontal="center"/>
    </xf>
    <xf numFmtId="1" fontId="24" fillId="0" borderId="81" xfId="0" applyNumberFormat="1" applyFont="1" applyBorder="1" applyAlignment="1">
      <alignment horizontal="center"/>
    </xf>
    <xf numFmtId="9" fontId="24" fillId="8" borderId="82" xfId="0" applyNumberFormat="1" applyFont="1" applyFill="1" applyBorder="1" applyAlignment="1">
      <alignment horizontal="center"/>
    </xf>
    <xf numFmtId="1" fontId="52" fillId="4" borderId="83" xfId="0" applyNumberFormat="1" applyFont="1" applyFill="1" applyBorder="1" applyAlignment="1">
      <alignment horizontal="center"/>
    </xf>
    <xf numFmtId="164" fontId="24" fillId="3" borderId="18" xfId="0" applyNumberFormat="1" applyFont="1" applyFill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1" fontId="24" fillId="4" borderId="21" xfId="0" applyNumberFormat="1" applyFont="1" applyFill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4" borderId="21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/>
    </xf>
    <xf numFmtId="0" fontId="24" fillId="0" borderId="65" xfId="0" applyFont="1" applyBorder="1" applyAlignment="1">
      <alignment horizontal="left"/>
    </xf>
    <xf numFmtId="49" fontId="43" fillId="0" borderId="18" xfId="0" applyNumberFormat="1" applyFont="1" applyBorder="1" applyAlignment="1">
      <alignment horizontal="center" vertical="top"/>
    </xf>
    <xf numFmtId="1" fontId="24" fillId="0" borderId="2" xfId="0" applyNumberFormat="1" applyFont="1" applyBorder="1" applyAlignment="1">
      <alignment horizontal="center"/>
    </xf>
    <xf numFmtId="1" fontId="24" fillId="0" borderId="22" xfId="0" applyNumberFormat="1" applyFont="1" applyBorder="1" applyAlignment="1">
      <alignment horizontal="center"/>
    </xf>
    <xf numFmtId="1" fontId="24" fillId="4" borderId="83" xfId="0" applyNumberFormat="1" applyFont="1" applyFill="1" applyBorder="1" applyAlignment="1">
      <alignment horizontal="center"/>
    </xf>
    <xf numFmtId="164" fontId="24" fillId="3" borderId="80" xfId="0" applyNumberFormat="1" applyFont="1" applyFill="1" applyBorder="1" applyAlignment="1">
      <alignment horizontal="center"/>
    </xf>
    <xf numFmtId="0" fontId="44" fillId="6" borderId="42" xfId="0" applyFont="1" applyFill="1" applyBorder="1" applyAlignment="1">
      <alignment horizontal="right"/>
    </xf>
    <xf numFmtId="0" fontId="19" fillId="6" borderId="85" xfId="0" applyFont="1" applyFill="1" applyBorder="1" applyAlignment="1">
      <alignment horizontal="center"/>
    </xf>
    <xf numFmtId="0" fontId="51" fillId="6" borderId="18" xfId="0" applyFont="1" applyFill="1" applyBorder="1" applyAlignment="1">
      <alignment horizontal="left"/>
    </xf>
    <xf numFmtId="0" fontId="35" fillId="6" borderId="61" xfId="0" applyFont="1" applyFill="1" applyBorder="1" applyAlignment="1">
      <alignment horizontal="center"/>
    </xf>
    <xf numFmtId="0" fontId="19" fillId="5" borderId="79" xfId="0" applyFont="1" applyFill="1" applyBorder="1" applyAlignment="1">
      <alignment horizontal="center" vertical="center"/>
    </xf>
    <xf numFmtId="0" fontId="19" fillId="9" borderId="79" xfId="0" applyFont="1" applyFill="1" applyBorder="1" applyAlignment="1">
      <alignment horizontal="center" vertical="center"/>
    </xf>
    <xf numFmtId="0" fontId="43" fillId="9" borderId="61" xfId="0" applyFont="1" applyFill="1" applyBorder="1" applyAlignment="1">
      <alignment horizontal="center"/>
    </xf>
    <xf numFmtId="0" fontId="35" fillId="9" borderId="80" xfId="0" applyFont="1" applyFill="1" applyBorder="1" applyAlignment="1">
      <alignment horizontal="center"/>
    </xf>
    <xf numFmtId="1" fontId="24" fillId="10" borderId="61" xfId="0" applyNumberFormat="1" applyFont="1" applyFill="1" applyBorder="1" applyAlignment="1">
      <alignment horizontal="center"/>
    </xf>
    <xf numFmtId="1" fontId="24" fillId="10" borderId="88" xfId="0" applyNumberFormat="1" applyFont="1" applyFill="1" applyBorder="1" applyAlignment="1">
      <alignment horizontal="center"/>
    </xf>
    <xf numFmtId="1" fontId="24" fillId="10" borderId="89" xfId="0" applyNumberFormat="1" applyFont="1" applyFill="1" applyBorder="1" applyAlignment="1">
      <alignment horizontal="center"/>
    </xf>
    <xf numFmtId="0" fontId="19" fillId="2" borderId="79" xfId="0" applyFont="1" applyFill="1" applyBorder="1" applyAlignment="1">
      <alignment horizontal="center" vertical="center"/>
    </xf>
    <xf numFmtId="9" fontId="24" fillId="0" borderId="90" xfId="0" applyNumberFormat="1" applyFont="1" applyBorder="1" applyAlignment="1">
      <alignment horizontal="center"/>
    </xf>
    <xf numFmtId="0" fontId="19" fillId="2" borderId="85" xfId="0" applyFont="1" applyFill="1" applyBorder="1" applyAlignment="1">
      <alignment horizontal="center"/>
    </xf>
    <xf numFmtId="1" fontId="19" fillId="6" borderId="21" xfId="0" applyNumberFormat="1" applyFont="1" applyFill="1" applyBorder="1" applyAlignment="1">
      <alignment horizontal="left"/>
    </xf>
    <xf numFmtId="1" fontId="19" fillId="6" borderId="21" xfId="0" applyNumberFormat="1" applyFont="1" applyFill="1" applyBorder="1" applyAlignment="1">
      <alignment horizontal="center"/>
    </xf>
    <xf numFmtId="9" fontId="19" fillId="6" borderId="21" xfId="0" applyNumberFormat="1" applyFont="1" applyFill="1" applyBorder="1" applyAlignment="1">
      <alignment horizontal="center"/>
    </xf>
    <xf numFmtId="49" fontId="23" fillId="5" borderId="79" xfId="0" applyNumberFormat="1" applyFont="1" applyFill="1" applyBorder="1" applyAlignment="1">
      <alignment horizontal="center"/>
    </xf>
    <xf numFmtId="0" fontId="44" fillId="5" borderId="61" xfId="0" applyFont="1" applyFill="1" applyBorder="1" applyAlignment="1">
      <alignment horizontal="left"/>
    </xf>
    <xf numFmtId="0" fontId="23" fillId="5" borderId="42" xfId="0" applyFont="1" applyFill="1" applyBorder="1" applyAlignment="1">
      <alignment horizontal="center"/>
    </xf>
    <xf numFmtId="0" fontId="35" fillId="5" borderId="42" xfId="0" applyFont="1" applyFill="1" applyBorder="1" applyAlignment="1">
      <alignment horizontal="center"/>
    </xf>
    <xf numFmtId="0" fontId="19" fillId="5" borderId="61" xfId="0" applyFont="1" applyFill="1" applyBorder="1" applyAlignment="1">
      <alignment horizontal="center"/>
    </xf>
    <xf numFmtId="1" fontId="45" fillId="5" borderId="42" xfId="0" applyNumberFormat="1" applyFont="1" applyFill="1" applyBorder="1" applyAlignment="1">
      <alignment horizontal="center"/>
    </xf>
    <xf numFmtId="0" fontId="51" fillId="5" borderId="42" xfId="0" applyFont="1" applyFill="1" applyBorder="1" applyAlignment="1">
      <alignment horizontal="center"/>
    </xf>
    <xf numFmtId="0" fontId="51" fillId="5" borderId="61" xfId="0" applyFont="1" applyFill="1" applyBorder="1" applyAlignment="1">
      <alignment horizontal="center"/>
    </xf>
    <xf numFmtId="1" fontId="43" fillId="5" borderId="80" xfId="0" applyNumberFormat="1" applyFont="1" applyFill="1" applyBorder="1" applyAlignment="1">
      <alignment horizontal="left"/>
    </xf>
    <xf numFmtId="1" fontId="45" fillId="6" borderId="61" xfId="0" applyNumberFormat="1" applyFont="1" applyFill="1" applyBorder="1" applyAlignment="1">
      <alignment horizontal="center"/>
    </xf>
    <xf numFmtId="0" fontId="23" fillId="6" borderId="61" xfId="0" applyFont="1" applyFill="1" applyBorder="1" applyAlignment="1">
      <alignment horizontal="center"/>
    </xf>
    <xf numFmtId="0" fontId="51" fillId="6" borderId="80" xfId="0" applyFont="1" applyFill="1" applyBorder="1" applyAlignment="1">
      <alignment horizontal="left"/>
    </xf>
    <xf numFmtId="0" fontId="43" fillId="0" borderId="2" xfId="0" applyFont="1" applyBorder="1" applyAlignment="1">
      <alignment horizontal="center"/>
    </xf>
    <xf numFmtId="0" fontId="35" fillId="5" borderId="18" xfId="0" applyFont="1" applyFill="1" applyBorder="1" applyAlignment="1">
      <alignment horizontal="center"/>
    </xf>
    <xf numFmtId="164" fontId="24" fillId="0" borderId="35" xfId="0" applyNumberFormat="1" applyFont="1" applyBorder="1" applyAlignment="1">
      <alignment horizontal="center"/>
    </xf>
    <xf numFmtId="164" fontId="24" fillId="0" borderId="25" xfId="0" applyNumberFormat="1" applyFont="1" applyBorder="1" applyAlignment="1">
      <alignment horizontal="center"/>
    </xf>
    <xf numFmtId="1" fontId="24" fillId="4" borderId="88" xfId="0" applyNumberFormat="1" applyFont="1" applyFill="1" applyBorder="1" applyAlignment="1">
      <alignment horizontal="center"/>
    </xf>
    <xf numFmtId="1" fontId="24" fillId="4" borderId="88" xfId="0" applyNumberFormat="1" applyFont="1" applyFill="1" applyBorder="1" applyAlignment="1">
      <alignment horizontal="center" vertical="center"/>
    </xf>
    <xf numFmtId="0" fontId="24" fillId="4" borderId="88" xfId="0" applyFont="1" applyFill="1" applyBorder="1" applyAlignment="1">
      <alignment horizontal="center"/>
    </xf>
    <xf numFmtId="1" fontId="19" fillId="5" borderId="79" xfId="0" applyNumberFormat="1" applyFont="1" applyFill="1" applyBorder="1" applyAlignment="1">
      <alignment horizontal="center" vertical="center"/>
    </xf>
    <xf numFmtId="49" fontId="35" fillId="6" borderId="91" xfId="0" applyNumberFormat="1" applyFont="1" applyFill="1" applyBorder="1" applyAlignment="1">
      <alignment horizontal="center"/>
    </xf>
    <xf numFmtId="0" fontId="35" fillId="6" borderId="92" xfId="0" applyFont="1" applyFill="1" applyBorder="1" applyAlignment="1">
      <alignment horizontal="center"/>
    </xf>
    <xf numFmtId="0" fontId="44" fillId="6" borderId="92" xfId="0" applyFont="1" applyFill="1" applyBorder="1" applyAlignment="1">
      <alignment horizontal="right"/>
    </xf>
    <xf numFmtId="0" fontId="35" fillId="6" borderId="92" xfId="0" applyFont="1" applyFill="1" applyBorder="1" applyAlignment="1">
      <alignment horizontal="left"/>
    </xf>
    <xf numFmtId="49" fontId="35" fillId="6" borderId="92" xfId="0" applyNumberFormat="1" applyFont="1" applyFill="1" applyBorder="1" applyAlignment="1">
      <alignment horizontal="center"/>
    </xf>
    <xf numFmtId="165" fontId="35" fillId="6" borderId="92" xfId="0" applyNumberFormat="1" applyFont="1" applyFill="1" applyBorder="1" applyAlignment="1">
      <alignment horizontal="center"/>
    </xf>
    <xf numFmtId="165" fontId="35" fillId="6" borderId="93" xfId="0" applyNumberFormat="1" applyFont="1" applyFill="1" applyBorder="1" applyAlignment="1">
      <alignment horizontal="center"/>
    </xf>
    <xf numFmtId="1" fontId="35" fillId="2" borderId="93" xfId="0" applyNumberFormat="1" applyFont="1" applyFill="1" applyBorder="1" applyAlignment="1">
      <alignment horizontal="center"/>
    </xf>
    <xf numFmtId="0" fontId="35" fillId="11" borderId="93" xfId="0" applyFont="1" applyFill="1" applyBorder="1" applyAlignment="1">
      <alignment horizontal="center"/>
    </xf>
    <xf numFmtId="1" fontId="35" fillId="11" borderId="85" xfId="0" applyNumberFormat="1" applyFont="1" applyFill="1" applyBorder="1" applyAlignment="1">
      <alignment horizontal="center"/>
    </xf>
    <xf numFmtId="9" fontId="35" fillId="11" borderId="85" xfId="0" applyNumberFormat="1" applyFont="1" applyFill="1" applyBorder="1" applyAlignment="1">
      <alignment horizontal="center"/>
    </xf>
    <xf numFmtId="164" fontId="35" fillId="6" borderId="92" xfId="0" applyNumberFormat="1" applyFont="1" applyFill="1" applyBorder="1" applyAlignment="1">
      <alignment horizontal="center"/>
    </xf>
    <xf numFmtId="164" fontId="35" fillId="6" borderId="85" xfId="0" applyNumberFormat="1" applyFont="1" applyFill="1" applyBorder="1" applyAlignment="1">
      <alignment horizontal="left"/>
    </xf>
    <xf numFmtId="49" fontId="30" fillId="6" borderId="92" xfId="0" applyNumberFormat="1" applyFont="1" applyFill="1" applyBorder="1" applyAlignment="1">
      <alignment horizontal="center"/>
    </xf>
    <xf numFmtId="1" fontId="35" fillId="2" borderId="94" xfId="0" applyNumberFormat="1" applyFont="1" applyFill="1" applyBorder="1" applyAlignment="1">
      <alignment horizontal="center"/>
    </xf>
    <xf numFmtId="0" fontId="35" fillId="11" borderId="94" xfId="0" applyFont="1" applyFill="1" applyBorder="1" applyAlignment="1">
      <alignment horizontal="center"/>
    </xf>
    <xf numFmtId="1" fontId="35" fillId="11" borderId="94" xfId="0" applyNumberFormat="1" applyFont="1" applyFill="1" applyBorder="1" applyAlignment="1">
      <alignment horizontal="center"/>
    </xf>
    <xf numFmtId="9" fontId="35" fillId="11" borderId="94" xfId="0" applyNumberFormat="1" applyFont="1" applyFill="1" applyBorder="1" applyAlignment="1">
      <alignment horizontal="center"/>
    </xf>
    <xf numFmtId="164" fontId="35" fillId="6" borderId="95" xfId="0" applyNumberFormat="1" applyFont="1" applyFill="1" applyBorder="1" applyAlignment="1">
      <alignment horizontal="center"/>
    </xf>
    <xf numFmtId="164" fontId="35" fillId="6" borderId="96" xfId="0" applyNumberFormat="1" applyFont="1" applyFill="1" applyBorder="1" applyAlignment="1">
      <alignment horizontal="left"/>
    </xf>
    <xf numFmtId="165" fontId="35" fillId="0" borderId="32" xfId="0" applyNumberFormat="1" applyFont="1" applyBorder="1" applyAlignment="1">
      <alignment horizontal="center"/>
    </xf>
    <xf numFmtId="165" fontId="35" fillId="0" borderId="34" xfId="0" applyNumberFormat="1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1" fontId="24" fillId="0" borderId="34" xfId="0" applyNumberFormat="1" applyFont="1" applyBorder="1" applyAlignment="1">
      <alignment horizontal="center"/>
    </xf>
    <xf numFmtId="1" fontId="24" fillId="0" borderId="34" xfId="0" applyNumberFormat="1" applyFont="1" applyBorder="1" applyAlignment="1">
      <alignment horizontal="left"/>
    </xf>
    <xf numFmtId="9" fontId="53" fillId="0" borderId="34" xfId="0" applyNumberFormat="1" applyFont="1" applyBorder="1" applyAlignment="1">
      <alignment horizontal="right"/>
    </xf>
    <xf numFmtId="9" fontId="24" fillId="0" borderId="97" xfId="0" applyNumberFormat="1" applyFont="1" applyBorder="1" applyAlignment="1">
      <alignment horizontal="center"/>
    </xf>
    <xf numFmtId="164" fontId="24" fillId="0" borderId="3" xfId="0" applyNumberFormat="1" applyFont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4" fontId="24" fillId="0" borderId="44" xfId="0" applyNumberFormat="1" applyFont="1" applyBorder="1" applyAlignment="1">
      <alignment horizontal="center"/>
    </xf>
    <xf numFmtId="1" fontId="24" fillId="0" borderId="44" xfId="0" applyNumberFormat="1" applyFont="1" applyBorder="1" applyAlignment="1">
      <alignment horizontal="center"/>
    </xf>
    <xf numFmtId="1" fontId="24" fillId="0" borderId="46" xfId="0" applyNumberFormat="1" applyFont="1" applyBorder="1" applyAlignment="1">
      <alignment horizontal="center"/>
    </xf>
    <xf numFmtId="0" fontId="24" fillId="0" borderId="45" xfId="0" applyFont="1" applyBorder="1" applyAlignment="1">
      <alignment horizontal="left"/>
    </xf>
    <xf numFmtId="0" fontId="30" fillId="0" borderId="77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35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3" fillId="0" borderId="77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30" fillId="0" borderId="98" xfId="0" applyFont="1" applyBorder="1" applyAlignment="1">
      <alignment horizontal="left"/>
    </xf>
    <xf numFmtId="0" fontId="30" fillId="0" borderId="99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22" xfId="0" applyFont="1" applyBorder="1" applyAlignment="1">
      <alignment horizontal="left"/>
    </xf>
    <xf numFmtId="0" fontId="24" fillId="0" borderId="67" xfId="0" applyFont="1" applyBorder="1" applyAlignment="1">
      <alignment horizontal="center"/>
    </xf>
    <xf numFmtId="0" fontId="30" fillId="0" borderId="99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0" fillId="0" borderId="100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25" fillId="0" borderId="9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46" fillId="0" borderId="0" xfId="0" applyFont="1" applyAlignment="1">
      <alignment horizontal="left"/>
    </xf>
    <xf numFmtId="49" fontId="43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63" fillId="0" borderId="23" xfId="0" applyFont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 textRotation="90"/>
    </xf>
    <xf numFmtId="0" fontId="14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49" fontId="35" fillId="4" borderId="66" xfId="0" applyNumberFormat="1" applyFont="1" applyFill="1" applyBorder="1" applyAlignment="1">
      <alignment horizontal="center" vertical="center" textRotation="255"/>
    </xf>
    <xf numFmtId="0" fontId="14" fillId="0" borderId="56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30" fillId="4" borderId="66" xfId="0" applyFont="1" applyFill="1" applyBorder="1" applyAlignment="1">
      <alignment horizontal="center" vertical="center" textRotation="90"/>
    </xf>
    <xf numFmtId="0" fontId="35" fillId="4" borderId="66" xfId="0" applyFont="1" applyFill="1" applyBorder="1" applyAlignment="1">
      <alignment horizontal="center" vertical="center" textRotation="90"/>
    </xf>
    <xf numFmtId="0" fontId="14" fillId="0" borderId="25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3" fillId="4" borderId="68" xfId="0" applyFont="1" applyFill="1" applyBorder="1" applyAlignment="1">
      <alignment horizontal="center" vertical="center" textRotation="90"/>
    </xf>
    <xf numFmtId="0" fontId="30" fillId="4" borderId="69" xfId="0" applyFont="1" applyFill="1" applyBorder="1" applyAlignment="1">
      <alignment horizontal="center" vertical="center" textRotation="90"/>
    </xf>
    <xf numFmtId="0" fontId="14" fillId="0" borderId="71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4" borderId="63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32" fillId="4" borderId="53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textRotation="90"/>
    </xf>
    <xf numFmtId="0" fontId="24" fillId="0" borderId="56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 textRotation="90"/>
    </xf>
    <xf numFmtId="49" fontId="35" fillId="0" borderId="16" xfId="0" applyNumberFormat="1" applyFont="1" applyBorder="1" applyAlignment="1">
      <alignment horizontal="center" vertical="center" textRotation="255"/>
    </xf>
    <xf numFmtId="49" fontId="30" fillId="0" borderId="16" xfId="0" applyNumberFormat="1" applyFont="1" applyBorder="1" applyAlignment="1">
      <alignment horizontal="center" vertical="center" textRotation="90"/>
    </xf>
    <xf numFmtId="0" fontId="30" fillId="0" borderId="44" xfId="0" applyFont="1" applyBorder="1" applyAlignment="1">
      <alignment horizontal="center" vertical="center" textRotation="90"/>
    </xf>
    <xf numFmtId="0" fontId="14" fillId="0" borderId="49" xfId="0" applyFont="1" applyBorder="1" applyAlignment="1">
      <alignment horizontal="center"/>
    </xf>
    <xf numFmtId="0" fontId="30" fillId="0" borderId="52" xfId="0" applyFont="1" applyBorder="1" applyAlignment="1">
      <alignment horizontal="center" vertical="center" textRotation="90"/>
    </xf>
    <xf numFmtId="0" fontId="14" fillId="0" borderId="54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30" fillId="0" borderId="4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30" fillId="0" borderId="45" xfId="0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/>
    </xf>
    <xf numFmtId="0" fontId="35" fillId="6" borderId="86" xfId="0" applyFont="1" applyFill="1" applyBorder="1" applyAlignment="1">
      <alignment horizontal="center"/>
    </xf>
    <xf numFmtId="0" fontId="14" fillId="0" borderId="87" xfId="0" applyFont="1" applyBorder="1" applyAlignment="1">
      <alignment horizontal="center"/>
    </xf>
    <xf numFmtId="0" fontId="56" fillId="0" borderId="101" xfId="0" applyFont="1" applyBorder="1" applyAlignment="1">
      <alignment horizontal="right"/>
    </xf>
    <xf numFmtId="0" fontId="14" fillId="0" borderId="47" xfId="0" applyFont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30" fillId="0" borderId="5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00"/>
  <sheetViews>
    <sheetView tabSelected="1" topLeftCell="A6" zoomScale="79" zoomScaleNormal="79" workbookViewId="0">
      <selection activeCell="BD13" sqref="BD13"/>
    </sheetView>
  </sheetViews>
  <sheetFormatPr defaultColWidth="11.19921875" defaultRowHeight="15" customHeight="1"/>
  <cols>
    <col min="1" max="4" width="2.796875" customWidth="1"/>
    <col min="5" max="5" width="3.19921875" customWidth="1"/>
    <col min="6" max="28" width="2.796875" customWidth="1"/>
    <col min="29" max="29" width="3.19921875" customWidth="1"/>
    <col min="30" max="54" width="2.796875" customWidth="1"/>
    <col min="55" max="57" width="2.69921875" customWidth="1"/>
    <col min="58" max="61" width="3.296875" customWidth="1"/>
    <col min="62" max="62" width="3.69921875" customWidth="1"/>
    <col min="63" max="63" width="2.8984375" customWidth="1"/>
  </cols>
  <sheetData>
    <row r="1" spans="1:63" ht="22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83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2"/>
      <c r="BC1" s="2"/>
      <c r="BD1" s="2"/>
      <c r="BE1" s="2"/>
      <c r="BF1" s="1"/>
      <c r="BG1" s="1"/>
      <c r="BH1" s="1"/>
      <c r="BI1" s="1"/>
      <c r="BJ1" s="1"/>
      <c r="BK1" s="1"/>
    </row>
    <row r="2" spans="1:63" ht="15.75" customHeight="1">
      <c r="A2" s="1"/>
      <c r="B2" s="1"/>
      <c r="C2" s="3"/>
      <c r="D2" s="3"/>
      <c r="E2" s="4" t="s">
        <v>0</v>
      </c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 t="s">
        <v>1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2"/>
      <c r="BC2" s="2"/>
      <c r="BD2" s="2"/>
      <c r="BE2" s="2"/>
      <c r="BF2" s="1"/>
      <c r="BG2" s="1"/>
      <c r="BH2" s="1"/>
      <c r="BI2" s="1"/>
      <c r="BJ2" s="1"/>
      <c r="BK2" s="1"/>
    </row>
    <row r="3" spans="1:63" ht="18.75" customHeight="1">
      <c r="A3" s="5"/>
      <c r="B3" s="5"/>
      <c r="C3" s="6"/>
      <c r="D3" s="2"/>
      <c r="E3" s="4" t="s">
        <v>2</v>
      </c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2"/>
      <c r="R3" s="2"/>
      <c r="S3" s="2"/>
      <c r="T3" s="2"/>
      <c r="U3" s="8"/>
      <c r="V3" s="9"/>
      <c r="W3" s="8"/>
      <c r="X3" s="8"/>
      <c r="Y3" s="5"/>
      <c r="Z3" s="2"/>
      <c r="AA3" s="2"/>
      <c r="AB3" s="5"/>
      <c r="AC3" s="4" t="s">
        <v>3</v>
      </c>
      <c r="AD3" s="8"/>
      <c r="AE3" s="8"/>
      <c r="AF3" s="8"/>
      <c r="AG3" s="8"/>
      <c r="AH3" s="8"/>
      <c r="AI3" s="4"/>
      <c r="AJ3" s="8"/>
      <c r="AK3" s="8"/>
      <c r="AL3" s="8"/>
      <c r="AM3" s="8"/>
      <c r="AN3" s="8"/>
      <c r="AO3" s="8"/>
      <c r="AP3" s="8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2"/>
      <c r="BC3" s="2"/>
      <c r="BD3" s="2"/>
      <c r="BE3" s="2"/>
      <c r="BF3" s="1"/>
      <c r="BG3" s="1"/>
      <c r="BH3" s="1"/>
      <c r="BI3" s="1"/>
      <c r="BJ3" s="1"/>
      <c r="BK3" s="1"/>
    </row>
    <row r="4" spans="1:63" ht="33" customHeight="1">
      <c r="A4" s="10"/>
      <c r="B4" s="10"/>
      <c r="C4" s="11"/>
      <c r="D4" s="12"/>
      <c r="E4" s="12"/>
      <c r="F4" s="12"/>
      <c r="G4" s="12"/>
      <c r="H4" s="12"/>
      <c r="I4" s="12"/>
      <c r="J4" s="9" t="s">
        <v>4</v>
      </c>
      <c r="K4" s="7"/>
      <c r="L4" s="7"/>
      <c r="M4" s="7"/>
      <c r="N4" s="8"/>
      <c r="O4" s="8"/>
      <c r="P4" s="8"/>
      <c r="Q4" s="2"/>
      <c r="R4" s="2"/>
      <c r="S4" s="2"/>
      <c r="T4" s="13"/>
      <c r="U4" s="8"/>
      <c r="V4" s="2"/>
      <c r="W4" s="8"/>
      <c r="X4" s="2"/>
      <c r="Y4" s="3"/>
      <c r="Z4" s="3"/>
      <c r="AA4" s="3"/>
      <c r="AB4" s="2"/>
      <c r="AC4" s="2"/>
      <c r="AD4" s="3"/>
      <c r="AE4" s="3"/>
      <c r="AF4" s="4"/>
      <c r="AG4" s="3"/>
      <c r="AH4" s="3"/>
      <c r="AI4" s="2"/>
      <c r="AJ4" s="3"/>
      <c r="AK4" s="3"/>
      <c r="AL4" s="3"/>
      <c r="AM4" s="3"/>
      <c r="AN4" s="3"/>
      <c r="AO4" s="3"/>
      <c r="AP4" s="3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2"/>
      <c r="BC4" s="2"/>
      <c r="BD4" s="2"/>
      <c r="BE4" s="2"/>
      <c r="BF4" s="1"/>
      <c r="BG4" s="1"/>
      <c r="BH4" s="1"/>
      <c r="BI4" s="1"/>
      <c r="BJ4" s="1"/>
      <c r="BK4" s="1"/>
    </row>
    <row r="5" spans="1:63" ht="18" customHeight="1">
      <c r="A5" s="14" t="s">
        <v>5</v>
      </c>
      <c r="B5" s="6"/>
      <c r="C5" s="15"/>
      <c r="D5" s="7"/>
      <c r="E5" s="16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2"/>
      <c r="R5" s="2"/>
      <c r="S5" s="2"/>
      <c r="T5" s="13"/>
      <c r="U5" s="8"/>
      <c r="V5" s="2"/>
      <c r="W5" s="8"/>
      <c r="X5" s="2"/>
      <c r="Y5" s="3"/>
      <c r="Z5" s="3"/>
      <c r="AA5" s="3"/>
      <c r="AB5" s="16"/>
      <c r="AC5" s="3"/>
      <c r="AD5" s="3"/>
      <c r="AE5" s="3"/>
      <c r="AF5" s="16"/>
      <c r="AG5" s="3"/>
      <c r="AH5" s="3"/>
      <c r="AI5" s="2"/>
      <c r="AJ5" s="3"/>
      <c r="AK5" s="3"/>
      <c r="AL5" s="3"/>
      <c r="AM5" s="3"/>
      <c r="AN5" s="3"/>
      <c r="AO5" s="3"/>
      <c r="AP5" s="3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2"/>
      <c r="BC5" s="2"/>
      <c r="BD5" s="2"/>
      <c r="BE5" s="2"/>
      <c r="BF5" s="1"/>
      <c r="BG5" s="1"/>
      <c r="BH5" s="1"/>
      <c r="BI5" s="1"/>
      <c r="BJ5" s="1"/>
      <c r="BK5" s="1"/>
    </row>
    <row r="6" spans="1:63" ht="33" customHeight="1">
      <c r="A6" s="15" t="s">
        <v>6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2"/>
      <c r="R6" s="2"/>
      <c r="S6" s="2"/>
      <c r="T6" s="2"/>
      <c r="U6" s="8"/>
      <c r="V6" s="2"/>
      <c r="W6" s="8"/>
      <c r="X6" s="8"/>
      <c r="Y6" s="5"/>
      <c r="Z6" s="5"/>
      <c r="AA6" s="5"/>
      <c r="AB6" s="17" t="s">
        <v>7</v>
      </c>
      <c r="AC6" s="5"/>
      <c r="AD6" s="5"/>
      <c r="AE6" s="5"/>
      <c r="AF6" s="18"/>
      <c r="AG6" s="5"/>
      <c r="AH6" s="5"/>
      <c r="AI6" s="2"/>
      <c r="AJ6" s="8"/>
      <c r="AK6" s="8"/>
      <c r="AL6" s="8"/>
      <c r="AM6" s="8"/>
      <c r="AN6" s="8"/>
      <c r="AO6" s="8"/>
      <c r="AP6" s="8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2"/>
      <c r="BC6" s="2"/>
      <c r="BD6" s="2"/>
      <c r="BE6" s="2"/>
      <c r="BF6" s="1"/>
      <c r="BG6" s="1"/>
      <c r="BH6" s="1"/>
      <c r="BI6" s="1"/>
      <c r="BJ6" s="1"/>
      <c r="BK6" s="1"/>
    </row>
    <row r="7" spans="1:63" ht="18" customHeight="1">
      <c r="A7" s="14" t="s">
        <v>8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2"/>
      <c r="R7" s="2"/>
      <c r="S7" s="2"/>
      <c r="T7" s="2"/>
      <c r="U7" s="8"/>
      <c r="V7" s="2"/>
      <c r="W7" s="8"/>
      <c r="X7" s="8"/>
      <c r="Y7" s="5"/>
      <c r="Z7" s="5"/>
      <c r="AA7" s="5"/>
      <c r="AB7" s="16"/>
      <c r="AC7" s="5"/>
      <c r="AD7" s="5"/>
      <c r="AE7" s="5"/>
      <c r="AF7" s="16"/>
      <c r="AG7" s="5"/>
      <c r="AH7" s="5"/>
      <c r="AI7" s="2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6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6"/>
      <c r="BI7" s="8"/>
      <c r="BJ7" s="8"/>
      <c r="BK7" s="8"/>
    </row>
    <row r="8" spans="1:63" ht="30.75" customHeight="1">
      <c r="A8" s="485" t="s">
        <v>9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19"/>
      <c r="N8" s="5"/>
      <c r="O8" s="20"/>
      <c r="P8" s="19"/>
      <c r="Q8" s="2"/>
      <c r="R8" s="2"/>
      <c r="S8" s="9" t="s">
        <v>10</v>
      </c>
      <c r="T8" s="2"/>
      <c r="U8" s="19"/>
      <c r="V8" s="2"/>
      <c r="W8" s="19"/>
      <c r="X8" s="21"/>
      <c r="Y8" s="19"/>
      <c r="Z8" s="21"/>
      <c r="AA8" s="19"/>
      <c r="AB8" s="2"/>
      <c r="AC8" s="2"/>
      <c r="AD8" s="19"/>
      <c r="AE8" s="19"/>
      <c r="AF8" s="17"/>
      <c r="AG8" s="19"/>
      <c r="AH8" s="19"/>
      <c r="AI8" s="2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ht="30.75" customHeight="1">
      <c r="A9" s="23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5"/>
      <c r="O9" s="20"/>
      <c r="P9" s="19"/>
      <c r="Q9" s="2"/>
      <c r="R9" s="2"/>
      <c r="S9" s="2"/>
      <c r="T9" s="2"/>
      <c r="U9" s="19"/>
      <c r="V9" s="2"/>
      <c r="W9" s="19"/>
      <c r="X9" s="21"/>
      <c r="Y9" s="19"/>
      <c r="Z9" s="21"/>
      <c r="AA9" s="19"/>
      <c r="AB9" s="17"/>
      <c r="AC9" s="2"/>
      <c r="AD9" s="19"/>
      <c r="AE9" s="19"/>
      <c r="AF9" s="17"/>
      <c r="AG9" s="19"/>
      <c r="AH9" s="19"/>
      <c r="AI9" s="2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1:63" ht="18" customHeight="1">
      <c r="A10" s="22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5"/>
      <c r="M10" s="20"/>
      <c r="N10" s="19"/>
      <c r="O10" s="2"/>
      <c r="P10" s="2"/>
      <c r="Q10" s="2"/>
      <c r="R10" s="2"/>
      <c r="S10" s="2"/>
      <c r="T10" s="2"/>
      <c r="U10" s="19"/>
      <c r="V10" s="21"/>
      <c r="W10" s="19"/>
      <c r="X10" s="21"/>
      <c r="Y10" s="19"/>
      <c r="Z10" s="2"/>
      <c r="AA10" s="2"/>
      <c r="AB10" s="19"/>
      <c r="AC10" s="19"/>
      <c r="AD10" s="19"/>
      <c r="AE10" s="19"/>
      <c r="AF10" s="19"/>
      <c r="AG10" s="17"/>
      <c r="AH10" s="19"/>
      <c r="AI10" s="19"/>
      <c r="AJ10" s="19"/>
      <c r="AK10" s="19"/>
      <c r="AL10" s="19"/>
      <c r="AM10" s="19"/>
      <c r="AN10" s="19"/>
      <c r="AO10" s="19"/>
      <c r="AP10" s="19"/>
      <c r="AQ10" s="2"/>
      <c r="AR10" s="2"/>
      <c r="AS10" s="19"/>
      <c r="AT10" s="19"/>
      <c r="AU10" s="19"/>
      <c r="AV10" s="19"/>
      <c r="AW10" s="19"/>
      <c r="AX10" s="19"/>
      <c r="AY10" s="19"/>
      <c r="AZ10" s="19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ht="18" customHeight="1">
      <c r="A11" s="1"/>
      <c r="B11" s="24" t="s">
        <v>12</v>
      </c>
      <c r="C11" s="19"/>
      <c r="D11" s="19"/>
      <c r="E11" s="19"/>
      <c r="F11" s="19"/>
      <c r="G11" s="2"/>
      <c r="H11" s="25" t="s">
        <v>13</v>
      </c>
      <c r="I11" s="26"/>
      <c r="J11" s="25"/>
      <c r="K11" s="27"/>
      <c r="L11" s="26"/>
      <c r="M11" s="26"/>
      <c r="N11" s="26"/>
      <c r="O11" s="28"/>
      <c r="P11" s="28"/>
      <c r="Q11" s="25"/>
      <c r="R11" s="28"/>
      <c r="S11" s="25"/>
      <c r="T11" s="29"/>
      <c r="U11" s="29"/>
      <c r="V11" s="29"/>
      <c r="W11" s="29"/>
      <c r="X11" s="29"/>
      <c r="Y11" s="29"/>
      <c r="Z11" s="29"/>
      <c r="AA11" s="29"/>
      <c r="AB11" s="25"/>
      <c r="AC11" s="27"/>
      <c r="AD11" s="28"/>
      <c r="AE11" s="29"/>
      <c r="AF11" s="29"/>
      <c r="AG11" s="8"/>
      <c r="AH11" s="1"/>
      <c r="AI11" s="1"/>
      <c r="AJ11" s="1"/>
      <c r="AK11" s="8"/>
      <c r="AL11" s="8"/>
      <c r="AM11" s="8"/>
      <c r="AN11" s="8"/>
      <c r="AO11" s="8"/>
      <c r="AP11" s="8"/>
      <c r="AQ11" s="8"/>
      <c r="AR11" s="8"/>
      <c r="AS11" s="1"/>
      <c r="AT11" s="1"/>
      <c r="AU11" s="8"/>
      <c r="AV11" s="8"/>
      <c r="AW11" s="23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22"/>
      <c r="BI11" s="22"/>
      <c r="BJ11" s="22"/>
      <c r="BK11" s="22"/>
    </row>
    <row r="12" spans="1:63" ht="18" customHeight="1">
      <c r="A12" s="1"/>
      <c r="B12" s="19"/>
      <c r="C12" s="19"/>
      <c r="D12" s="19"/>
      <c r="E12" s="19"/>
      <c r="F12" s="19"/>
      <c r="G12" s="2"/>
      <c r="H12" s="14" t="s">
        <v>14</v>
      </c>
      <c r="I12" s="2"/>
      <c r="J12" s="16"/>
      <c r="K12" s="16"/>
      <c r="L12" s="16"/>
      <c r="M12" s="23"/>
      <c r="N12" s="23"/>
      <c r="O12" s="23"/>
      <c r="P12" s="23"/>
      <c r="Q12" s="23"/>
      <c r="R12" s="23"/>
      <c r="S12" s="30"/>
      <c r="T12" s="23"/>
      <c r="U12" s="23"/>
      <c r="V12" s="23"/>
      <c r="W12" s="23"/>
      <c r="X12" s="23"/>
      <c r="Y12" s="23"/>
      <c r="Z12" s="1"/>
      <c r="AA12" s="1"/>
      <c r="AB12" s="1"/>
      <c r="AC12" s="16"/>
      <c r="AD12" s="16"/>
      <c r="AE12" s="1"/>
      <c r="AF12" s="31"/>
      <c r="AG12" s="1"/>
      <c r="AH12" s="1"/>
      <c r="AI12" s="1"/>
      <c r="AJ12" s="24" t="s">
        <v>15</v>
      </c>
      <c r="AK12" s="2"/>
      <c r="AL12" s="1"/>
      <c r="AM12" s="8"/>
      <c r="AN12" s="31"/>
      <c r="AO12" s="8"/>
      <c r="AP12" s="32" t="s">
        <v>281</v>
      </c>
      <c r="AQ12" s="29"/>
      <c r="AR12" s="29"/>
      <c r="AS12" s="28"/>
      <c r="AT12" s="28"/>
      <c r="AU12" s="29"/>
      <c r="AV12" s="29"/>
      <c r="AW12" s="29"/>
      <c r="AX12" s="29"/>
      <c r="AY12" s="33"/>
      <c r="AZ12" s="33"/>
      <c r="BA12" s="33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ht="18" customHeight="1">
      <c r="A13" s="1"/>
      <c r="B13" s="24" t="s">
        <v>16</v>
      </c>
      <c r="C13" s="19"/>
      <c r="D13" s="19"/>
      <c r="E13" s="19"/>
      <c r="F13" s="19"/>
      <c r="G13" s="2"/>
      <c r="H13" s="25" t="s">
        <v>17</v>
      </c>
      <c r="I13" s="26"/>
      <c r="J13" s="26"/>
      <c r="K13" s="26"/>
      <c r="L13" s="26"/>
      <c r="M13" s="26"/>
      <c r="N13" s="29"/>
      <c r="O13" s="29"/>
      <c r="P13" s="29"/>
      <c r="Q13" s="29"/>
      <c r="R13" s="29"/>
      <c r="S13" s="29"/>
      <c r="T13" s="34"/>
      <c r="U13" s="29"/>
      <c r="V13" s="29"/>
      <c r="W13" s="29"/>
      <c r="X13" s="29"/>
      <c r="Y13" s="29"/>
      <c r="Z13" s="29"/>
      <c r="AA13" s="29"/>
      <c r="AB13" s="10"/>
      <c r="AC13" s="29"/>
      <c r="AD13" s="29"/>
      <c r="AE13" s="29"/>
      <c r="AF13" s="35"/>
      <c r="AG13" s="8"/>
      <c r="AH13" s="1"/>
      <c r="AI13" s="1"/>
      <c r="AJ13" s="24" t="s">
        <v>18</v>
      </c>
      <c r="AK13" s="2"/>
      <c r="AL13" s="8"/>
      <c r="AM13" s="8"/>
      <c r="AN13" s="8"/>
      <c r="AO13" s="8"/>
      <c r="AP13" s="36" t="s">
        <v>282</v>
      </c>
      <c r="AQ13" s="37"/>
      <c r="AR13" s="37"/>
      <c r="AS13" s="38"/>
      <c r="AT13" s="38"/>
      <c r="AU13" s="37"/>
      <c r="AV13" s="37"/>
      <c r="AW13" s="37"/>
      <c r="AX13" s="37"/>
      <c r="AY13" s="39"/>
      <c r="AZ13" s="39"/>
      <c r="BA13" s="39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ht="17.25" customHeight="1">
      <c r="A14" s="1"/>
      <c r="B14" s="1"/>
      <c r="C14" s="1"/>
      <c r="D14" s="1"/>
      <c r="E14" s="1"/>
      <c r="F14" s="1"/>
      <c r="G14" s="2"/>
      <c r="H14" s="14" t="s">
        <v>19</v>
      </c>
      <c r="I14" s="1"/>
      <c r="J14" s="6"/>
      <c r="K14" s="19"/>
      <c r="L14" s="19"/>
      <c r="M14" s="19"/>
      <c r="N14" s="19"/>
      <c r="O14" s="16"/>
      <c r="P14" s="19"/>
      <c r="Q14" s="2"/>
      <c r="R14" s="19"/>
      <c r="S14" s="8"/>
      <c r="T14" s="8"/>
      <c r="U14" s="16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"/>
      <c r="AG14" s="8"/>
      <c r="AH14" s="1"/>
      <c r="AI14" s="1"/>
      <c r="AJ14" s="1"/>
      <c r="AK14" s="8"/>
      <c r="AL14" s="8"/>
      <c r="AM14" s="1"/>
      <c r="AN14" s="1"/>
      <c r="AO14" s="1"/>
      <c r="AP14" s="2"/>
      <c r="AQ14" s="8"/>
      <c r="AR14" s="8"/>
      <c r="AS14" s="1"/>
      <c r="AT14" s="1"/>
      <c r="AU14" s="8"/>
      <c r="AV14" s="8"/>
      <c r="AW14" s="8"/>
      <c r="AX14" s="8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ht="18" customHeight="1">
      <c r="A15" s="1"/>
      <c r="B15" s="24" t="s">
        <v>20</v>
      </c>
      <c r="C15" s="19"/>
      <c r="D15" s="19"/>
      <c r="E15" s="19"/>
      <c r="F15" s="19"/>
      <c r="G15" s="2"/>
      <c r="H15" s="25" t="s">
        <v>21</v>
      </c>
      <c r="I15" s="26"/>
      <c r="J15" s="26"/>
      <c r="K15" s="486" t="s">
        <v>279</v>
      </c>
      <c r="L15" s="487"/>
      <c r="M15" s="487"/>
      <c r="N15" s="487"/>
      <c r="P15" s="10"/>
      <c r="Q15" s="29"/>
      <c r="R15" s="29"/>
      <c r="W15" s="29"/>
      <c r="X15" s="29"/>
      <c r="Y15" s="29"/>
      <c r="Z15" s="29"/>
      <c r="AA15" s="29"/>
      <c r="AB15" s="29"/>
      <c r="AC15" s="29"/>
      <c r="AD15" s="10"/>
      <c r="AE15" s="28"/>
      <c r="AF15" s="10"/>
      <c r="AG15" s="8"/>
      <c r="AH15" s="1"/>
      <c r="AI15" s="1"/>
      <c r="AJ15" s="24" t="s">
        <v>22</v>
      </c>
      <c r="AK15" s="2"/>
      <c r="AL15" s="8"/>
      <c r="AM15" s="8"/>
      <c r="AN15" s="8"/>
      <c r="AO15" s="8"/>
      <c r="AP15" s="40" t="s">
        <v>23</v>
      </c>
      <c r="AQ15" s="10"/>
      <c r="AR15" s="10"/>
      <c r="AS15" s="25"/>
      <c r="AT15" s="28"/>
      <c r="AU15" s="41"/>
      <c r="AV15" s="29"/>
      <c r="AW15" s="29"/>
      <c r="AX15" s="29"/>
      <c r="AY15" s="33"/>
      <c r="AZ15" s="33"/>
      <c r="BA15" s="28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ht="18" customHeight="1">
      <c r="A16" s="1"/>
      <c r="B16" s="42"/>
      <c r="C16" s="42"/>
      <c r="D16" s="42"/>
      <c r="E16" s="42"/>
      <c r="F16" s="42"/>
      <c r="G16" s="2"/>
      <c r="H16" s="14" t="s">
        <v>24</v>
      </c>
      <c r="I16" s="42"/>
      <c r="J16" s="42"/>
      <c r="K16" s="42"/>
      <c r="L16" s="42"/>
      <c r="M16" s="42"/>
      <c r="N16" s="42"/>
      <c r="O16" s="16"/>
      <c r="P16" s="42"/>
      <c r="Q16" s="16"/>
      <c r="R16" s="42"/>
      <c r="S16" s="42"/>
      <c r="T16" s="42"/>
      <c r="U16" s="16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1"/>
      <c r="AI16" s="1"/>
      <c r="AJ16" s="1"/>
      <c r="AK16" s="42"/>
      <c r="AL16" s="42"/>
      <c r="AM16" s="42"/>
      <c r="AN16" s="42"/>
      <c r="AO16" s="42"/>
      <c r="AP16" s="14" t="s">
        <v>25</v>
      </c>
      <c r="AQ16" s="42"/>
      <c r="AR16" s="42"/>
      <c r="AS16" s="1"/>
      <c r="AT16" s="2"/>
      <c r="AU16" s="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63" ht="18" customHeight="1">
      <c r="A17" s="1"/>
      <c r="B17" s="24" t="s">
        <v>26</v>
      </c>
      <c r="C17" s="2"/>
      <c r="D17" s="43"/>
      <c r="E17" s="43"/>
      <c r="F17" s="43"/>
      <c r="G17" s="2"/>
      <c r="H17" s="44"/>
      <c r="I17" s="45"/>
      <c r="J17" s="41"/>
      <c r="K17" s="26"/>
      <c r="L17" s="474" t="s">
        <v>280</v>
      </c>
      <c r="M17" s="41"/>
      <c r="N17" s="41"/>
      <c r="O17" s="41"/>
      <c r="P17" s="28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2"/>
      <c r="AH17" s="1"/>
      <c r="AI17" s="1"/>
      <c r="AJ17" s="24" t="s">
        <v>27</v>
      </c>
      <c r="AK17" s="2"/>
      <c r="AL17" s="2"/>
      <c r="AM17" s="2"/>
      <c r="AN17" s="2"/>
      <c r="AO17" s="2"/>
      <c r="AP17" s="25" t="s">
        <v>28</v>
      </c>
      <c r="AQ17" s="41"/>
      <c r="AR17" s="41"/>
      <c r="AS17" s="25"/>
      <c r="AT17" s="28"/>
      <c r="AU17" s="41"/>
      <c r="AV17" s="41"/>
      <c r="AW17" s="41"/>
      <c r="AX17" s="41"/>
      <c r="AY17" s="41"/>
      <c r="AZ17" s="41"/>
      <c r="BA17" s="41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8" customHeight="1">
      <c r="A18" s="1"/>
      <c r="B18" s="2"/>
      <c r="C18" s="2"/>
      <c r="D18" s="2"/>
      <c r="E18" s="2"/>
      <c r="F18" s="2"/>
      <c r="G18" s="2"/>
      <c r="H18" s="14" t="s">
        <v>29</v>
      </c>
      <c r="I18" s="2"/>
      <c r="J18" s="2"/>
      <c r="K18" s="2"/>
      <c r="L18" s="2"/>
      <c r="M18" s="2"/>
      <c r="N18" s="46"/>
      <c r="O18" s="16"/>
      <c r="P18" s="46"/>
      <c r="Q18" s="2"/>
      <c r="R18" s="46"/>
      <c r="S18" s="46"/>
      <c r="T18" s="46"/>
      <c r="U18" s="1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1"/>
      <c r="AI18" s="1"/>
      <c r="AJ18" s="1"/>
      <c r="AK18" s="46"/>
      <c r="AL18" s="46"/>
      <c r="AM18" s="46"/>
      <c r="AN18" s="46"/>
      <c r="AO18" s="46"/>
      <c r="AP18" s="14" t="s">
        <v>30</v>
      </c>
      <c r="AQ18" s="46"/>
      <c r="AR18" s="46"/>
      <c r="AS18" s="1"/>
      <c r="AT18" s="16"/>
      <c r="AU18" s="46"/>
      <c r="AV18" s="2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spans="1:63" ht="18" customHeight="1">
      <c r="A19" s="1"/>
      <c r="B19" s="24" t="s">
        <v>31</v>
      </c>
      <c r="C19" s="2"/>
      <c r="D19" s="2"/>
      <c r="E19" s="2"/>
      <c r="F19" s="1"/>
      <c r="G19" s="2"/>
      <c r="H19" s="47" t="s">
        <v>32</v>
      </c>
      <c r="I19" s="48"/>
      <c r="J19" s="49"/>
      <c r="K19" s="48"/>
      <c r="L19" s="47"/>
      <c r="M19" s="2"/>
      <c r="N19" s="50"/>
      <c r="O19" s="51"/>
      <c r="P19" s="51"/>
      <c r="Q19" s="51"/>
      <c r="R19" s="2"/>
      <c r="S19" s="1"/>
      <c r="T19" s="2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4" t="s">
        <v>33</v>
      </c>
      <c r="AK19" s="2"/>
      <c r="AL19" s="2"/>
      <c r="AM19" s="2"/>
      <c r="AN19" s="2"/>
      <c r="AO19" s="2"/>
      <c r="AP19" s="52" t="s">
        <v>278</v>
      </c>
      <c r="AQ19" s="32"/>
      <c r="AR19" s="41"/>
      <c r="AS19" s="25"/>
      <c r="AT19" s="28"/>
      <c r="AU19" s="28"/>
      <c r="AV19" s="41"/>
      <c r="AW19" s="41"/>
      <c r="AX19" s="41"/>
      <c r="AY19" s="41"/>
      <c r="AZ19" s="41"/>
      <c r="BA19" s="41"/>
      <c r="BB19" s="46"/>
      <c r="BC19" s="46"/>
      <c r="BD19" s="46"/>
      <c r="BE19" s="46"/>
      <c r="BF19" s="46"/>
      <c r="BG19" s="46"/>
      <c r="BH19" s="46"/>
      <c r="BI19" s="2"/>
      <c r="BJ19" s="2"/>
      <c r="BK19" s="2"/>
    </row>
    <row r="20" spans="1:63" ht="15.75" customHeight="1">
      <c r="A20" s="1"/>
      <c r="B20" s="53"/>
      <c r="C20" s="53"/>
      <c r="D20" s="53"/>
      <c r="E20" s="53"/>
      <c r="F20" s="53"/>
      <c r="G20" s="8"/>
      <c r="H20" s="54" t="s">
        <v>34</v>
      </c>
      <c r="I20" s="55"/>
      <c r="J20" s="55"/>
      <c r="K20" s="55"/>
      <c r="L20" s="54"/>
      <c r="M20" s="2"/>
      <c r="N20" s="54"/>
      <c r="O20" s="55"/>
      <c r="P20" s="55"/>
      <c r="Q20" s="55"/>
      <c r="R20" s="2"/>
      <c r="S20" s="8"/>
      <c r="T20" s="8"/>
      <c r="U20" s="8"/>
      <c r="V20" s="8"/>
      <c r="W20" s="8"/>
      <c r="X20" s="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8"/>
      <c r="AJ20" s="8"/>
      <c r="AK20" s="8"/>
      <c r="AL20" s="8"/>
      <c r="AM20" s="2"/>
      <c r="AN20" s="2"/>
      <c r="AO20" s="8"/>
      <c r="AP20" s="8"/>
      <c r="AQ20" s="2"/>
      <c r="AR20" s="2"/>
      <c r="AS20" s="8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8"/>
      <c r="BJ20" s="8"/>
      <c r="BK20" s="8"/>
    </row>
    <row r="21" spans="1:63" ht="33" customHeight="1">
      <c r="A21" s="56"/>
      <c r="B21" s="56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 t="s">
        <v>35</v>
      </c>
      <c r="AC21" s="56"/>
      <c r="AD21" s="56"/>
      <c r="AE21" s="56"/>
      <c r="AF21" s="56"/>
      <c r="AG21" s="56"/>
      <c r="AH21" s="56"/>
      <c r="AI21" s="56"/>
      <c r="AJ21" s="57"/>
      <c r="AK21" s="24"/>
      <c r="AL21" s="56"/>
      <c r="AM21" s="56"/>
      <c r="AN21" s="56"/>
      <c r="AO21" s="56"/>
      <c r="AP21" s="56"/>
      <c r="AQ21" s="58"/>
      <c r="AR21" s="58"/>
      <c r="AS21" s="58"/>
      <c r="AT21" s="58"/>
      <c r="AU21" s="56"/>
      <c r="AV21" s="56"/>
      <c r="AW21" s="56"/>
      <c r="AX21" s="57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</row>
    <row r="22" spans="1:63" ht="18.75" customHeight="1">
      <c r="A22" s="488" t="s">
        <v>36</v>
      </c>
      <c r="B22" s="490" t="s">
        <v>37</v>
      </c>
      <c r="C22" s="482"/>
      <c r="D22" s="482"/>
      <c r="E22" s="491"/>
      <c r="F22" s="59"/>
      <c r="G22" s="490" t="s">
        <v>38</v>
      </c>
      <c r="H22" s="482"/>
      <c r="I22" s="482"/>
      <c r="J22" s="60"/>
      <c r="K22" s="490" t="s">
        <v>39</v>
      </c>
      <c r="L22" s="482"/>
      <c r="M22" s="482"/>
      <c r="N22" s="61"/>
      <c r="O22" s="492" t="s">
        <v>40</v>
      </c>
      <c r="P22" s="482"/>
      <c r="Q22" s="482"/>
      <c r="R22" s="491"/>
      <c r="S22" s="60"/>
      <c r="T22" s="490" t="s">
        <v>41</v>
      </c>
      <c r="U22" s="482"/>
      <c r="V22" s="482"/>
      <c r="W22" s="61"/>
      <c r="X22" s="493" t="s">
        <v>42</v>
      </c>
      <c r="Y22" s="482"/>
      <c r="Z22" s="482"/>
      <c r="AA22" s="61"/>
      <c r="AB22" s="481" t="s">
        <v>43</v>
      </c>
      <c r="AC22" s="482"/>
      <c r="AD22" s="482"/>
      <c r="AE22" s="482"/>
      <c r="AF22" s="60"/>
      <c r="AG22" s="481" t="s">
        <v>44</v>
      </c>
      <c r="AH22" s="482"/>
      <c r="AI22" s="491"/>
      <c r="AJ22" s="60"/>
      <c r="AK22" s="481" t="s">
        <v>45</v>
      </c>
      <c r="AL22" s="482"/>
      <c r="AM22" s="482"/>
      <c r="AN22" s="491"/>
      <c r="AO22" s="60"/>
      <c r="AP22" s="490" t="s">
        <v>46</v>
      </c>
      <c r="AQ22" s="482"/>
      <c r="AR22" s="491"/>
      <c r="AS22" s="60"/>
      <c r="AT22" s="481" t="s">
        <v>47</v>
      </c>
      <c r="AU22" s="482"/>
      <c r="AV22" s="482"/>
      <c r="AW22" s="61"/>
      <c r="AX22" s="62" t="s">
        <v>48</v>
      </c>
      <c r="AY22" s="59"/>
      <c r="AZ22" s="59"/>
      <c r="BA22" s="63"/>
      <c r="BB22" s="2"/>
      <c r="BC22" s="2"/>
      <c r="BD22" s="2"/>
      <c r="BE22" s="2"/>
      <c r="BF22" s="2"/>
      <c r="BG22" s="5"/>
      <c r="BH22" s="5"/>
      <c r="BI22" s="1"/>
      <c r="BJ22" s="64"/>
      <c r="BK22" s="5"/>
    </row>
    <row r="23" spans="1:63" ht="33" customHeight="1">
      <c r="A23" s="489"/>
      <c r="B23" s="65">
        <v>1</v>
      </c>
      <c r="C23" s="66">
        <v>2</v>
      </c>
      <c r="D23" s="66">
        <v>3</v>
      </c>
      <c r="E23" s="66">
        <v>4</v>
      </c>
      <c r="F23" s="66">
        <v>5</v>
      </c>
      <c r="G23" s="66">
        <v>6</v>
      </c>
      <c r="H23" s="66">
        <v>7</v>
      </c>
      <c r="I23" s="66">
        <v>8</v>
      </c>
      <c r="J23" s="66">
        <v>9</v>
      </c>
      <c r="K23" s="66">
        <v>10</v>
      </c>
      <c r="L23" s="66">
        <v>11</v>
      </c>
      <c r="M23" s="66">
        <v>12</v>
      </c>
      <c r="N23" s="66">
        <v>13</v>
      </c>
      <c r="O23" s="66">
        <v>14</v>
      </c>
      <c r="P23" s="66">
        <v>15</v>
      </c>
      <c r="Q23" s="66">
        <v>16</v>
      </c>
      <c r="R23" s="66">
        <v>17</v>
      </c>
      <c r="S23" s="66">
        <v>18</v>
      </c>
      <c r="T23" s="66">
        <v>19</v>
      </c>
      <c r="U23" s="66">
        <v>20</v>
      </c>
      <c r="V23" s="66">
        <v>21</v>
      </c>
      <c r="W23" s="66">
        <v>22</v>
      </c>
      <c r="X23" s="66">
        <v>23</v>
      </c>
      <c r="Y23" s="66">
        <v>24</v>
      </c>
      <c r="Z23" s="66">
        <v>25</v>
      </c>
      <c r="AA23" s="66">
        <v>26</v>
      </c>
      <c r="AB23" s="66">
        <v>27</v>
      </c>
      <c r="AC23" s="66">
        <v>28</v>
      </c>
      <c r="AD23" s="66">
        <v>29</v>
      </c>
      <c r="AE23" s="66">
        <v>30</v>
      </c>
      <c r="AF23" s="66">
        <v>31</v>
      </c>
      <c r="AG23" s="66">
        <v>32</v>
      </c>
      <c r="AH23" s="66">
        <v>33</v>
      </c>
      <c r="AI23" s="66">
        <v>34</v>
      </c>
      <c r="AJ23" s="66">
        <v>35</v>
      </c>
      <c r="AK23" s="66">
        <v>36</v>
      </c>
      <c r="AL23" s="66">
        <v>37</v>
      </c>
      <c r="AM23" s="66">
        <v>38</v>
      </c>
      <c r="AN23" s="66">
        <v>39</v>
      </c>
      <c r="AO23" s="66">
        <v>40</v>
      </c>
      <c r="AP23" s="66">
        <v>41</v>
      </c>
      <c r="AQ23" s="66">
        <v>42</v>
      </c>
      <c r="AR23" s="66">
        <v>43</v>
      </c>
      <c r="AS23" s="66">
        <v>44</v>
      </c>
      <c r="AT23" s="66">
        <v>45</v>
      </c>
      <c r="AU23" s="66">
        <v>46</v>
      </c>
      <c r="AV23" s="66">
        <v>47</v>
      </c>
      <c r="AW23" s="66">
        <v>48</v>
      </c>
      <c r="AX23" s="66">
        <v>49</v>
      </c>
      <c r="AY23" s="66">
        <v>50</v>
      </c>
      <c r="AZ23" s="66">
        <v>51</v>
      </c>
      <c r="BA23" s="67">
        <v>52</v>
      </c>
      <c r="BB23" s="2"/>
      <c r="BC23" s="2"/>
      <c r="BD23" s="2"/>
      <c r="BE23" s="2"/>
      <c r="BF23" s="2"/>
      <c r="BG23" s="5"/>
      <c r="BH23" s="5"/>
      <c r="BI23" s="1"/>
      <c r="BJ23" s="64"/>
      <c r="BK23" s="5"/>
    </row>
    <row r="24" spans="1:63" ht="18.75" customHeight="1">
      <c r="A24" s="68" t="s">
        <v>49</v>
      </c>
      <c r="B24" s="69" t="s">
        <v>50</v>
      </c>
      <c r="C24" s="70" t="s">
        <v>50</v>
      </c>
      <c r="D24" s="70" t="s">
        <v>50</v>
      </c>
      <c r="E24" s="70" t="s">
        <v>50</v>
      </c>
      <c r="F24" s="70" t="s">
        <v>50</v>
      </c>
      <c r="G24" s="70" t="s">
        <v>50</v>
      </c>
      <c r="H24" s="70" t="s">
        <v>50</v>
      </c>
      <c r="I24" s="70" t="s">
        <v>50</v>
      </c>
      <c r="J24" s="70" t="s">
        <v>50</v>
      </c>
      <c r="K24" s="70" t="s">
        <v>50</v>
      </c>
      <c r="L24" s="70" t="s">
        <v>50</v>
      </c>
      <c r="M24" s="70" t="s">
        <v>50</v>
      </c>
      <c r="N24" s="70" t="s">
        <v>50</v>
      </c>
      <c r="O24" s="70" t="s">
        <v>50</v>
      </c>
      <c r="P24" s="70" t="s">
        <v>50</v>
      </c>
      <c r="Q24" s="70" t="s">
        <v>50</v>
      </c>
      <c r="R24" s="70" t="s">
        <v>51</v>
      </c>
      <c r="S24" s="70" t="s">
        <v>51</v>
      </c>
      <c r="T24" s="70" t="s">
        <v>52</v>
      </c>
      <c r="U24" s="70" t="s">
        <v>52</v>
      </c>
      <c r="V24" s="70" t="s">
        <v>53</v>
      </c>
      <c r="W24" s="70" t="s">
        <v>53</v>
      </c>
      <c r="X24" s="70" t="s">
        <v>53</v>
      </c>
      <c r="Y24" s="70" t="s">
        <v>53</v>
      </c>
      <c r="Z24" s="71" t="s">
        <v>50</v>
      </c>
      <c r="AA24" s="71" t="s">
        <v>50</v>
      </c>
      <c r="AB24" s="71" t="s">
        <v>50</v>
      </c>
      <c r="AC24" s="71" t="s">
        <v>50</v>
      </c>
      <c r="AD24" s="71" t="s">
        <v>50</v>
      </c>
      <c r="AE24" s="71" t="s">
        <v>50</v>
      </c>
      <c r="AF24" s="71" t="s">
        <v>50</v>
      </c>
      <c r="AG24" s="71" t="s">
        <v>50</v>
      </c>
      <c r="AH24" s="71" t="s">
        <v>50</v>
      </c>
      <c r="AI24" s="71" t="s">
        <v>50</v>
      </c>
      <c r="AJ24" s="71" t="s">
        <v>50</v>
      </c>
      <c r="AK24" s="71" t="s">
        <v>50</v>
      </c>
      <c r="AL24" s="71" t="s">
        <v>50</v>
      </c>
      <c r="AM24" s="71" t="s">
        <v>50</v>
      </c>
      <c r="AN24" s="71" t="s">
        <v>50</v>
      </c>
      <c r="AO24" s="71" t="s">
        <v>50</v>
      </c>
      <c r="AP24" s="71" t="s">
        <v>50</v>
      </c>
      <c r="AQ24" s="71" t="s">
        <v>50</v>
      </c>
      <c r="AR24" s="72" t="s">
        <v>51</v>
      </c>
      <c r="AS24" s="72" t="s">
        <v>51</v>
      </c>
      <c r="AT24" s="73" t="s">
        <v>52</v>
      </c>
      <c r="AU24" s="73" t="s">
        <v>52</v>
      </c>
      <c r="AV24" s="74" t="s">
        <v>52</v>
      </c>
      <c r="AW24" s="75" t="s">
        <v>52</v>
      </c>
      <c r="AX24" s="75" t="s">
        <v>52</v>
      </c>
      <c r="AY24" s="75" t="s">
        <v>52</v>
      </c>
      <c r="AZ24" s="75" t="s">
        <v>52</v>
      </c>
      <c r="BA24" s="76" t="s">
        <v>52</v>
      </c>
      <c r="BB24" s="2"/>
      <c r="BC24" s="2"/>
      <c r="BD24" s="2"/>
      <c r="BE24" s="2"/>
      <c r="BF24" s="2"/>
      <c r="BG24" s="5"/>
      <c r="BH24" s="5"/>
      <c r="BI24" s="1"/>
      <c r="BJ24" s="64"/>
      <c r="BK24" s="5"/>
    </row>
    <row r="25" spans="1:63" ht="18.75" customHeight="1">
      <c r="A25" s="77" t="s">
        <v>54</v>
      </c>
      <c r="B25" s="78" t="s">
        <v>50</v>
      </c>
      <c r="C25" s="79" t="s">
        <v>50</v>
      </c>
      <c r="D25" s="79" t="s">
        <v>50</v>
      </c>
      <c r="E25" s="79" t="s">
        <v>50</v>
      </c>
      <c r="F25" s="79" t="s">
        <v>50</v>
      </c>
      <c r="G25" s="79" t="s">
        <v>50</v>
      </c>
      <c r="H25" s="79" t="s">
        <v>50</v>
      </c>
      <c r="I25" s="79" t="s">
        <v>50</v>
      </c>
      <c r="J25" s="79" t="s">
        <v>50</v>
      </c>
      <c r="K25" s="79" t="s">
        <v>50</v>
      </c>
      <c r="L25" s="79" t="s">
        <v>50</v>
      </c>
      <c r="M25" s="79" t="s">
        <v>50</v>
      </c>
      <c r="N25" s="79" t="s">
        <v>50</v>
      </c>
      <c r="O25" s="79" t="s">
        <v>50</v>
      </c>
      <c r="P25" s="79" t="s">
        <v>50</v>
      </c>
      <c r="Q25" s="79" t="s">
        <v>50</v>
      </c>
      <c r="R25" s="79" t="s">
        <v>51</v>
      </c>
      <c r="S25" s="79" t="s">
        <v>51</v>
      </c>
      <c r="T25" s="79" t="s">
        <v>52</v>
      </c>
      <c r="U25" s="79" t="s">
        <v>52</v>
      </c>
      <c r="V25" s="79" t="s">
        <v>53</v>
      </c>
      <c r="W25" s="79" t="s">
        <v>53</v>
      </c>
      <c r="X25" s="79" t="s">
        <v>53</v>
      </c>
      <c r="Y25" s="79" t="s">
        <v>53</v>
      </c>
      <c r="Z25" s="79" t="s">
        <v>50</v>
      </c>
      <c r="AA25" s="79" t="s">
        <v>50</v>
      </c>
      <c r="AB25" s="79" t="s">
        <v>50</v>
      </c>
      <c r="AC25" s="79" t="s">
        <v>50</v>
      </c>
      <c r="AD25" s="79" t="s">
        <v>50</v>
      </c>
      <c r="AE25" s="79" t="s">
        <v>50</v>
      </c>
      <c r="AF25" s="79" t="s">
        <v>50</v>
      </c>
      <c r="AG25" s="79" t="s">
        <v>50</v>
      </c>
      <c r="AH25" s="79" t="s">
        <v>50</v>
      </c>
      <c r="AI25" s="79" t="s">
        <v>50</v>
      </c>
      <c r="AJ25" s="79" t="s">
        <v>50</v>
      </c>
      <c r="AK25" s="79" t="s">
        <v>50</v>
      </c>
      <c r="AL25" s="79" t="s">
        <v>50</v>
      </c>
      <c r="AM25" s="79" t="s">
        <v>50</v>
      </c>
      <c r="AN25" s="79" t="s">
        <v>50</v>
      </c>
      <c r="AO25" s="79" t="s">
        <v>50</v>
      </c>
      <c r="AP25" s="79" t="s">
        <v>50</v>
      </c>
      <c r="AQ25" s="79" t="s">
        <v>50</v>
      </c>
      <c r="AR25" s="80" t="s">
        <v>51</v>
      </c>
      <c r="AS25" s="80" t="s">
        <v>51</v>
      </c>
      <c r="AT25" s="81" t="s">
        <v>52</v>
      </c>
      <c r="AU25" s="81" t="s">
        <v>52</v>
      </c>
      <c r="AV25" s="82" t="s">
        <v>52</v>
      </c>
      <c r="AW25" s="83" t="s">
        <v>52</v>
      </c>
      <c r="AX25" s="83" t="s">
        <v>52</v>
      </c>
      <c r="AY25" s="83" t="s">
        <v>52</v>
      </c>
      <c r="AZ25" s="83" t="s">
        <v>52</v>
      </c>
      <c r="BA25" s="84" t="s">
        <v>52</v>
      </c>
      <c r="BB25" s="2"/>
      <c r="BC25" s="2"/>
      <c r="BD25" s="2"/>
      <c r="BE25" s="2"/>
      <c r="BF25" s="2"/>
      <c r="BG25" s="5"/>
      <c r="BH25" s="5"/>
      <c r="BI25" s="5"/>
      <c r="BJ25" s="5"/>
      <c r="BK25" s="5"/>
    </row>
    <row r="26" spans="1:63" ht="18.75" customHeight="1">
      <c r="A26" s="77" t="s">
        <v>55</v>
      </c>
      <c r="B26" s="78" t="s">
        <v>50</v>
      </c>
      <c r="C26" s="79" t="s">
        <v>50</v>
      </c>
      <c r="D26" s="79" t="s">
        <v>50</v>
      </c>
      <c r="E26" s="79" t="s">
        <v>50</v>
      </c>
      <c r="F26" s="79" t="s">
        <v>50</v>
      </c>
      <c r="G26" s="79" t="s">
        <v>50</v>
      </c>
      <c r="H26" s="79" t="s">
        <v>50</v>
      </c>
      <c r="I26" s="79" t="s">
        <v>50</v>
      </c>
      <c r="J26" s="79" t="s">
        <v>50</v>
      </c>
      <c r="K26" s="79" t="s">
        <v>50</v>
      </c>
      <c r="L26" s="79" t="s">
        <v>50</v>
      </c>
      <c r="M26" s="79" t="s">
        <v>50</v>
      </c>
      <c r="N26" s="79" t="s">
        <v>50</v>
      </c>
      <c r="O26" s="79" t="s">
        <v>50</v>
      </c>
      <c r="P26" s="79" t="s">
        <v>50</v>
      </c>
      <c r="Q26" s="79" t="s">
        <v>50</v>
      </c>
      <c r="R26" s="79" t="s">
        <v>51</v>
      </c>
      <c r="S26" s="79" t="s">
        <v>51</v>
      </c>
      <c r="T26" s="79" t="s">
        <v>52</v>
      </c>
      <c r="U26" s="79" t="s">
        <v>52</v>
      </c>
      <c r="V26" s="79" t="s">
        <v>53</v>
      </c>
      <c r="W26" s="79" t="s">
        <v>53</v>
      </c>
      <c r="X26" s="79" t="s">
        <v>53</v>
      </c>
      <c r="Y26" s="79" t="s">
        <v>53</v>
      </c>
      <c r="Z26" s="85" t="s">
        <v>50</v>
      </c>
      <c r="AA26" s="85" t="s">
        <v>50</v>
      </c>
      <c r="AB26" s="85" t="s">
        <v>50</v>
      </c>
      <c r="AC26" s="85" t="s">
        <v>50</v>
      </c>
      <c r="AD26" s="85" t="s">
        <v>50</v>
      </c>
      <c r="AE26" s="85" t="s">
        <v>50</v>
      </c>
      <c r="AF26" s="85" t="s">
        <v>50</v>
      </c>
      <c r="AG26" s="85" t="s">
        <v>50</v>
      </c>
      <c r="AH26" s="85" t="s">
        <v>50</v>
      </c>
      <c r="AI26" s="85" t="s">
        <v>50</v>
      </c>
      <c r="AJ26" s="85" t="s">
        <v>50</v>
      </c>
      <c r="AK26" s="85" t="s">
        <v>50</v>
      </c>
      <c r="AL26" s="85" t="s">
        <v>50</v>
      </c>
      <c r="AM26" s="85" t="s">
        <v>50</v>
      </c>
      <c r="AN26" s="85" t="s">
        <v>50</v>
      </c>
      <c r="AO26" s="85" t="s">
        <v>50</v>
      </c>
      <c r="AP26" s="85" t="s">
        <v>50</v>
      </c>
      <c r="AQ26" s="85" t="s">
        <v>50</v>
      </c>
      <c r="AR26" s="86" t="s">
        <v>51</v>
      </c>
      <c r="AS26" s="86" t="s">
        <v>51</v>
      </c>
      <c r="AT26" s="87" t="s">
        <v>52</v>
      </c>
      <c r="AU26" s="87" t="s">
        <v>52</v>
      </c>
      <c r="AV26" s="88" t="s">
        <v>52</v>
      </c>
      <c r="AW26" s="83" t="s">
        <v>52</v>
      </c>
      <c r="AX26" s="83" t="s">
        <v>52</v>
      </c>
      <c r="AY26" s="83" t="s">
        <v>52</v>
      </c>
      <c r="AZ26" s="83" t="s">
        <v>52</v>
      </c>
      <c r="BA26" s="84" t="s">
        <v>52</v>
      </c>
      <c r="BB26" s="2"/>
      <c r="BC26" s="2"/>
      <c r="BD26" s="2"/>
      <c r="BE26" s="2"/>
      <c r="BF26" s="2"/>
      <c r="BG26" s="5"/>
      <c r="BH26" s="5"/>
      <c r="BI26" s="1"/>
      <c r="BJ26" s="64"/>
      <c r="BK26" s="5"/>
    </row>
    <row r="27" spans="1:63" ht="18.75" customHeight="1">
      <c r="A27" s="89" t="s">
        <v>56</v>
      </c>
      <c r="B27" s="90" t="s">
        <v>50</v>
      </c>
      <c r="C27" s="91" t="s">
        <v>50</v>
      </c>
      <c r="D27" s="91" t="s">
        <v>50</v>
      </c>
      <c r="E27" s="91" t="s">
        <v>50</v>
      </c>
      <c r="F27" s="91" t="s">
        <v>50</v>
      </c>
      <c r="G27" s="91" t="s">
        <v>50</v>
      </c>
      <c r="H27" s="91" t="s">
        <v>50</v>
      </c>
      <c r="I27" s="91" t="s">
        <v>50</v>
      </c>
      <c r="J27" s="91" t="s">
        <v>50</v>
      </c>
      <c r="K27" s="91" t="s">
        <v>50</v>
      </c>
      <c r="L27" s="91" t="s">
        <v>50</v>
      </c>
      <c r="M27" s="91" t="s">
        <v>50</v>
      </c>
      <c r="N27" s="91" t="s">
        <v>50</v>
      </c>
      <c r="O27" s="91" t="s">
        <v>50</v>
      </c>
      <c r="P27" s="91" t="s">
        <v>50</v>
      </c>
      <c r="Q27" s="91" t="s">
        <v>50</v>
      </c>
      <c r="R27" s="91" t="s">
        <v>51</v>
      </c>
      <c r="S27" s="91" t="s">
        <v>51</v>
      </c>
      <c r="T27" s="91" t="s">
        <v>52</v>
      </c>
      <c r="U27" s="91" t="s">
        <v>52</v>
      </c>
      <c r="V27" s="91" t="s">
        <v>53</v>
      </c>
      <c r="W27" s="91" t="s">
        <v>53</v>
      </c>
      <c r="X27" s="91" t="s">
        <v>53</v>
      </c>
      <c r="Y27" s="91" t="s">
        <v>53</v>
      </c>
      <c r="Z27" s="92" t="s">
        <v>50</v>
      </c>
      <c r="AA27" s="92" t="s">
        <v>50</v>
      </c>
      <c r="AB27" s="92" t="s">
        <v>50</v>
      </c>
      <c r="AC27" s="92" t="s">
        <v>50</v>
      </c>
      <c r="AD27" s="92" t="s">
        <v>50</v>
      </c>
      <c r="AE27" s="92" t="s">
        <v>50</v>
      </c>
      <c r="AF27" s="92" t="s">
        <v>50</v>
      </c>
      <c r="AG27" s="92" t="s">
        <v>50</v>
      </c>
      <c r="AH27" s="92" t="s">
        <v>50</v>
      </c>
      <c r="AI27" s="92" t="s">
        <v>50</v>
      </c>
      <c r="AJ27" s="93" t="s">
        <v>50</v>
      </c>
      <c r="AK27" s="93" t="s">
        <v>50</v>
      </c>
      <c r="AL27" s="94" t="s">
        <v>50</v>
      </c>
      <c r="AM27" s="94" t="s">
        <v>50</v>
      </c>
      <c r="AN27" s="94" t="s">
        <v>50</v>
      </c>
      <c r="AO27" s="94" t="s">
        <v>50</v>
      </c>
      <c r="AP27" s="94" t="s">
        <v>51</v>
      </c>
      <c r="AQ27" s="95" t="s">
        <v>51</v>
      </c>
      <c r="AR27" s="95" t="s">
        <v>57</v>
      </c>
      <c r="AS27" s="94"/>
      <c r="AT27" s="96"/>
      <c r="AU27" s="96"/>
      <c r="AV27" s="96"/>
      <c r="AW27" s="96"/>
      <c r="AX27" s="96"/>
      <c r="AY27" s="96"/>
      <c r="AZ27" s="96"/>
      <c r="BA27" s="97"/>
      <c r="BB27" s="2"/>
      <c r="BC27" s="2"/>
      <c r="BD27" s="2"/>
      <c r="BE27" s="2"/>
      <c r="BF27" s="2"/>
      <c r="BG27" s="5"/>
      <c r="BH27" s="5"/>
      <c r="BI27" s="5"/>
      <c r="BJ27" s="5"/>
      <c r="BK27" s="5"/>
    </row>
    <row r="28" spans="1:63" ht="18.75" hidden="1" customHeight="1">
      <c r="A28" s="98">
        <v>5</v>
      </c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1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2"/>
      <c r="AP28" s="102"/>
      <c r="AQ28" s="102"/>
      <c r="AR28" s="102"/>
      <c r="AS28" s="103"/>
      <c r="AT28" s="104"/>
      <c r="AU28" s="104"/>
      <c r="AV28" s="104"/>
      <c r="AW28" s="104"/>
      <c r="AX28" s="104"/>
      <c r="AY28" s="104"/>
      <c r="AZ28" s="104"/>
      <c r="BA28" s="105"/>
      <c r="BB28" s="2"/>
      <c r="BC28" s="2"/>
      <c r="BD28" s="2"/>
      <c r="BE28" s="2"/>
      <c r="BF28" s="2"/>
      <c r="BG28" s="5"/>
      <c r="BH28" s="5"/>
      <c r="BI28" s="1"/>
      <c r="BJ28" s="64"/>
      <c r="BK28" s="5"/>
    </row>
    <row r="29" spans="1:63" ht="15.75" customHeight="1">
      <c r="A29" s="106" t="s">
        <v>58</v>
      </c>
      <c r="B29" s="106"/>
      <c r="C29" s="5"/>
      <c r="D29" s="5"/>
      <c r="E29" s="107" t="s">
        <v>50</v>
      </c>
      <c r="F29" s="108" t="s">
        <v>59</v>
      </c>
      <c r="G29" s="5"/>
      <c r="H29" s="5"/>
      <c r="I29" s="5"/>
      <c r="J29" s="5"/>
      <c r="K29" s="5"/>
      <c r="L29" s="107" t="s">
        <v>51</v>
      </c>
      <c r="M29" s="108" t="s">
        <v>60</v>
      </c>
      <c r="N29" s="108"/>
      <c r="O29" s="109"/>
      <c r="P29" s="110"/>
      <c r="Q29" s="110"/>
      <c r="R29" s="110"/>
      <c r="S29" s="107" t="s">
        <v>53</v>
      </c>
      <c r="T29" s="64" t="s">
        <v>61</v>
      </c>
      <c r="U29" s="2"/>
      <c r="V29" s="1"/>
      <c r="W29" s="2"/>
      <c r="X29" s="2"/>
      <c r="Y29" s="2"/>
      <c r="Z29" s="2"/>
      <c r="AA29" s="1"/>
      <c r="AB29" s="111" t="s">
        <v>52</v>
      </c>
      <c r="AC29" s="108" t="s">
        <v>62</v>
      </c>
      <c r="AD29" s="2"/>
      <c r="AE29" s="2"/>
      <c r="AF29" s="2"/>
      <c r="AG29" s="2"/>
      <c r="AH29" s="111" t="s">
        <v>57</v>
      </c>
      <c r="AI29" s="108" t="s">
        <v>63</v>
      </c>
      <c r="AJ29" s="2"/>
      <c r="AK29" s="2"/>
      <c r="AL29" s="2"/>
      <c r="AM29" s="2"/>
      <c r="AN29" s="108"/>
      <c r="AO29" s="1"/>
      <c r="AP29" s="2"/>
      <c r="AQ29" s="2"/>
      <c r="AR29" s="2"/>
      <c r="AS29" s="108"/>
      <c r="AT29" s="111"/>
      <c r="AU29" s="108"/>
      <c r="AV29" s="5"/>
      <c r="AW29" s="1"/>
      <c r="AX29" s="2"/>
      <c r="AY29" s="1"/>
      <c r="AZ29" s="2"/>
      <c r="BA29" s="2"/>
      <c r="BB29" s="2"/>
      <c r="BC29" s="2"/>
      <c r="BD29" s="2"/>
      <c r="BE29" s="2"/>
      <c r="BF29" s="2"/>
      <c r="BG29" s="5"/>
      <c r="BH29" s="5"/>
      <c r="BI29" s="1"/>
      <c r="BJ29" s="64"/>
      <c r="BK29" s="5"/>
    </row>
    <row r="30" spans="1:63" ht="15" customHeight="1">
      <c r="A30" s="5"/>
      <c r="B30" s="5"/>
      <c r="C30" s="2"/>
      <c r="D30" s="2"/>
      <c r="E30" s="2"/>
      <c r="F30" s="2"/>
      <c r="G30" s="2"/>
      <c r="H30" s="2"/>
      <c r="I30" s="2"/>
      <c r="J30" s="2"/>
      <c r="K30" s="5"/>
      <c r="L30" s="5"/>
      <c r="M30" s="5"/>
      <c r="N30" s="5"/>
      <c r="O30" s="5"/>
      <c r="P30" s="5"/>
      <c r="Q30" s="5"/>
      <c r="R30" s="5"/>
      <c r="S30" s="5"/>
      <c r="T30" s="64"/>
      <c r="U30" s="5"/>
      <c r="V30" s="5"/>
      <c r="W30" s="5"/>
      <c r="X30" s="5"/>
      <c r="Y30" s="5"/>
      <c r="Z30" s="5"/>
      <c r="AA30" s="5"/>
      <c r="AB30" s="5"/>
      <c r="AC30" s="5"/>
      <c r="AD30" s="2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108"/>
      <c r="AV30" s="1"/>
      <c r="AW30" s="1"/>
      <c r="AX30" s="1"/>
      <c r="AY30" s="1"/>
      <c r="AZ30" s="2"/>
      <c r="BA30" s="2"/>
      <c r="BB30" s="2"/>
      <c r="BC30" s="2"/>
      <c r="BD30" s="2"/>
      <c r="BE30" s="2"/>
      <c r="BF30" s="2"/>
      <c r="BG30" s="5"/>
      <c r="BH30" s="5"/>
      <c r="BI30" s="5"/>
      <c r="BJ30" s="5"/>
      <c r="BK30" s="5"/>
    </row>
    <row r="31" spans="1:63" ht="15.75" customHeight="1">
      <c r="A31" s="1"/>
      <c r="B31" s="1"/>
      <c r="C31" s="1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2"/>
      <c r="AO31" s="1"/>
      <c r="AP31" s="1"/>
      <c r="AQ31" s="109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2"/>
      <c r="BC31" s="2"/>
      <c r="BD31" s="2"/>
      <c r="BE31" s="2"/>
      <c r="BF31" s="5"/>
      <c r="BG31" s="5"/>
      <c r="BH31" s="5"/>
      <c r="BI31" s="5"/>
      <c r="BJ31" s="5"/>
      <c r="BK31" s="5"/>
    </row>
    <row r="32" spans="1:63" ht="15.75" customHeight="1">
      <c r="A32" s="1"/>
      <c r="B32" s="1"/>
      <c r="C32" s="1"/>
      <c r="D32" s="1"/>
      <c r="E32" s="5"/>
      <c r="F32" s="5"/>
      <c r="G32" s="5"/>
      <c r="H32" s="5"/>
      <c r="I32" s="5"/>
      <c r="J32" s="5"/>
      <c r="K32" s="5"/>
      <c r="L32" s="5"/>
      <c r="M32" s="5"/>
      <c r="N32" s="1"/>
      <c r="O32" s="1"/>
      <c r="P32" s="5"/>
      <c r="Q32" s="1"/>
      <c r="R32" s="1"/>
      <c r="S32" s="1"/>
      <c r="T32" s="1"/>
      <c r="U32" s="1"/>
      <c r="V32" s="1"/>
      <c r="W32" s="1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2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2"/>
      <c r="BC32" s="2"/>
      <c r="BD32" s="2"/>
      <c r="BE32" s="2"/>
      <c r="BF32" s="5"/>
      <c r="BG32" s="5"/>
      <c r="BH32" s="5"/>
      <c r="BI32" s="5"/>
      <c r="BJ32" s="5"/>
      <c r="BK32" s="5"/>
    </row>
    <row r="33" spans="1:63" ht="33" customHeight="1">
      <c r="A33" s="56"/>
      <c r="B33" s="56"/>
      <c r="C33" s="57" t="s">
        <v>64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 t="s">
        <v>65</v>
      </c>
      <c r="AB33" s="56"/>
      <c r="AC33" s="56"/>
      <c r="AD33" s="56"/>
      <c r="AE33" s="56"/>
      <c r="AF33" s="56"/>
      <c r="AG33" s="56"/>
      <c r="AH33" s="58"/>
      <c r="AI33" s="58"/>
      <c r="AJ33" s="58"/>
      <c r="AK33" s="58"/>
      <c r="AL33" s="56"/>
      <c r="AM33" s="56"/>
      <c r="AN33" s="56"/>
      <c r="AO33" s="57" t="s">
        <v>66</v>
      </c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2"/>
      <c r="BC33" s="2"/>
      <c r="BD33" s="2"/>
      <c r="BE33" s="2"/>
      <c r="BF33" s="5"/>
      <c r="BG33" s="5"/>
      <c r="BH33" s="5"/>
      <c r="BI33" s="5"/>
      <c r="BJ33" s="5"/>
      <c r="BK33" s="5"/>
    </row>
    <row r="34" spans="1:63" ht="53.25" customHeight="1">
      <c r="A34" s="475" t="s">
        <v>67</v>
      </c>
      <c r="B34" s="476"/>
      <c r="C34" s="477"/>
      <c r="D34" s="475" t="s">
        <v>68</v>
      </c>
      <c r="E34" s="476"/>
      <c r="F34" s="477"/>
      <c r="G34" s="475" t="s">
        <v>69</v>
      </c>
      <c r="H34" s="476"/>
      <c r="I34" s="477"/>
      <c r="J34" s="475" t="s">
        <v>70</v>
      </c>
      <c r="K34" s="476"/>
      <c r="L34" s="477"/>
      <c r="M34" s="475" t="s">
        <v>71</v>
      </c>
      <c r="N34" s="476"/>
      <c r="O34" s="476"/>
      <c r="P34" s="477"/>
      <c r="Q34" s="475" t="s">
        <v>72</v>
      </c>
      <c r="R34" s="476"/>
      <c r="S34" s="477"/>
      <c r="T34" s="475" t="s">
        <v>73</v>
      </c>
      <c r="U34" s="476"/>
      <c r="V34" s="477"/>
      <c r="W34" s="475" t="s">
        <v>74</v>
      </c>
      <c r="X34" s="477"/>
      <c r="Y34" s="2"/>
      <c r="Z34" s="2"/>
      <c r="AA34" s="480" t="s">
        <v>75</v>
      </c>
      <c r="AB34" s="476"/>
      <c r="AC34" s="476"/>
      <c r="AD34" s="476"/>
      <c r="AE34" s="476"/>
      <c r="AF34" s="477"/>
      <c r="AG34" s="475" t="s">
        <v>76</v>
      </c>
      <c r="AH34" s="476"/>
      <c r="AI34" s="477"/>
      <c r="AJ34" s="475" t="s">
        <v>77</v>
      </c>
      <c r="AK34" s="476"/>
      <c r="AL34" s="477"/>
      <c r="AM34" s="2"/>
      <c r="AN34" s="2"/>
      <c r="AO34" s="475" t="s">
        <v>78</v>
      </c>
      <c r="AP34" s="476"/>
      <c r="AQ34" s="476"/>
      <c r="AR34" s="476"/>
      <c r="AS34" s="476"/>
      <c r="AT34" s="476"/>
      <c r="AU34" s="476"/>
      <c r="AV34" s="477"/>
      <c r="AW34" s="475" t="s">
        <v>76</v>
      </c>
      <c r="AX34" s="476"/>
      <c r="AY34" s="477"/>
      <c r="AZ34" s="1"/>
      <c r="BA34" s="1"/>
      <c r="BB34" s="2"/>
      <c r="BC34" s="2"/>
      <c r="BD34" s="2"/>
      <c r="BE34" s="2"/>
      <c r="BF34" s="5"/>
      <c r="BG34" s="5"/>
      <c r="BH34" s="5"/>
      <c r="BI34" s="5"/>
      <c r="BJ34" s="5"/>
      <c r="BK34" s="5"/>
    </row>
    <row r="35" spans="1:63" ht="15.75" customHeight="1">
      <c r="A35" s="112"/>
      <c r="B35" s="113" t="s">
        <v>49</v>
      </c>
      <c r="C35" s="114"/>
      <c r="D35" s="112"/>
      <c r="E35" s="115">
        <v>34</v>
      </c>
      <c r="F35" s="116"/>
      <c r="G35" s="112"/>
      <c r="H35" s="113">
        <v>4</v>
      </c>
      <c r="I35" s="114"/>
      <c r="J35" s="112"/>
      <c r="K35" s="113">
        <v>4</v>
      </c>
      <c r="L35" s="114"/>
      <c r="M35" s="112"/>
      <c r="N35" s="113"/>
      <c r="O35" s="117"/>
      <c r="P35" s="116"/>
      <c r="Q35" s="118"/>
      <c r="R35" s="117"/>
      <c r="S35" s="116"/>
      <c r="T35" s="119"/>
      <c r="U35" s="113">
        <v>10</v>
      </c>
      <c r="V35" s="116"/>
      <c r="W35" s="113">
        <f t="shared" ref="W35:W38" si="0">SUM(D35:U35)</f>
        <v>52</v>
      </c>
      <c r="X35" s="114"/>
      <c r="Y35" s="2"/>
      <c r="Z35" s="2"/>
      <c r="AA35" s="120" t="s">
        <v>79</v>
      </c>
      <c r="AB35" s="121"/>
      <c r="AC35" s="121"/>
      <c r="AD35" s="122"/>
      <c r="AE35" s="121"/>
      <c r="AF35" s="123"/>
      <c r="AG35" s="124"/>
      <c r="AH35" s="122">
        <v>2</v>
      </c>
      <c r="AI35" s="123"/>
      <c r="AJ35" s="124"/>
      <c r="AK35" s="122">
        <v>4</v>
      </c>
      <c r="AL35" s="125"/>
      <c r="AM35" s="2"/>
      <c r="AN35" s="2"/>
      <c r="AO35" s="478"/>
      <c r="AP35" s="476"/>
      <c r="AQ35" s="476"/>
      <c r="AR35" s="476"/>
      <c r="AS35" s="476"/>
      <c r="AT35" s="476"/>
      <c r="AU35" s="476"/>
      <c r="AV35" s="477"/>
      <c r="AW35" s="479"/>
      <c r="AX35" s="476"/>
      <c r="AY35" s="477"/>
      <c r="AZ35" s="1"/>
      <c r="BA35" s="1"/>
      <c r="BB35" s="2"/>
      <c r="BC35" s="2"/>
      <c r="BD35" s="2"/>
      <c r="BE35" s="2"/>
      <c r="BF35" s="5"/>
      <c r="BG35" s="5"/>
      <c r="BH35" s="5"/>
      <c r="BI35" s="5"/>
      <c r="BJ35" s="5"/>
      <c r="BK35" s="5"/>
    </row>
    <row r="36" spans="1:63" ht="15.75" customHeight="1">
      <c r="A36" s="112"/>
      <c r="B36" s="113" t="s">
        <v>54</v>
      </c>
      <c r="C36" s="114"/>
      <c r="D36" s="112"/>
      <c r="E36" s="115">
        <v>34</v>
      </c>
      <c r="F36" s="116"/>
      <c r="G36" s="112"/>
      <c r="H36" s="113">
        <v>4</v>
      </c>
      <c r="I36" s="114"/>
      <c r="J36" s="112"/>
      <c r="K36" s="113">
        <v>4</v>
      </c>
      <c r="L36" s="114"/>
      <c r="M36" s="112"/>
      <c r="N36" s="113"/>
      <c r="O36" s="117"/>
      <c r="P36" s="116"/>
      <c r="Q36" s="118"/>
      <c r="R36" s="117"/>
      <c r="S36" s="116"/>
      <c r="T36" s="119"/>
      <c r="U36" s="113">
        <v>10</v>
      </c>
      <c r="V36" s="116"/>
      <c r="W36" s="113">
        <f t="shared" si="0"/>
        <v>52</v>
      </c>
      <c r="X36" s="114"/>
      <c r="Y36" s="2"/>
      <c r="Z36" s="2"/>
      <c r="AA36" s="120" t="s">
        <v>80</v>
      </c>
      <c r="AB36" s="121"/>
      <c r="AC36" s="121"/>
      <c r="AD36" s="122"/>
      <c r="AE36" s="121"/>
      <c r="AF36" s="123"/>
      <c r="AG36" s="124"/>
      <c r="AH36" s="122">
        <v>4</v>
      </c>
      <c r="AI36" s="123"/>
      <c r="AJ36" s="124"/>
      <c r="AK36" s="122">
        <v>4</v>
      </c>
      <c r="AL36" s="125"/>
      <c r="AM36" s="2"/>
      <c r="AN36" s="2"/>
      <c r="AO36" s="126" t="s">
        <v>81</v>
      </c>
      <c r="AP36" s="127"/>
      <c r="AQ36" s="127"/>
      <c r="AR36" s="127"/>
      <c r="AS36" s="128"/>
      <c r="AT36" s="129"/>
      <c r="AU36" s="130"/>
      <c r="AV36" s="130"/>
      <c r="AW36" s="479">
        <v>8</v>
      </c>
      <c r="AX36" s="476"/>
      <c r="AY36" s="477"/>
      <c r="AZ36" s="1"/>
      <c r="BA36" s="1"/>
      <c r="BB36" s="2"/>
      <c r="BC36" s="2"/>
      <c r="BD36" s="2"/>
      <c r="BE36" s="2"/>
      <c r="BF36" s="5"/>
      <c r="BG36" s="5"/>
      <c r="BH36" s="5"/>
      <c r="BI36" s="5"/>
      <c r="BJ36" s="5"/>
      <c r="BK36" s="5"/>
    </row>
    <row r="37" spans="1:63" ht="15.75" customHeight="1">
      <c r="A37" s="112"/>
      <c r="B37" s="113" t="s">
        <v>55</v>
      </c>
      <c r="C37" s="114"/>
      <c r="D37" s="112"/>
      <c r="E37" s="115">
        <v>34</v>
      </c>
      <c r="F37" s="116"/>
      <c r="G37" s="112"/>
      <c r="H37" s="113">
        <v>4</v>
      </c>
      <c r="I37" s="114"/>
      <c r="J37" s="112"/>
      <c r="K37" s="113">
        <v>4</v>
      </c>
      <c r="L37" s="114"/>
      <c r="M37" s="112"/>
      <c r="N37" s="113"/>
      <c r="O37" s="117"/>
      <c r="P37" s="116"/>
      <c r="Q37" s="118"/>
      <c r="R37" s="117"/>
      <c r="S37" s="116"/>
      <c r="T37" s="119"/>
      <c r="U37" s="113">
        <v>10</v>
      </c>
      <c r="V37" s="116"/>
      <c r="W37" s="113">
        <f t="shared" si="0"/>
        <v>52</v>
      </c>
      <c r="X37" s="114"/>
      <c r="Y37" s="2"/>
      <c r="Z37" s="2"/>
      <c r="AA37" s="131" t="s">
        <v>82</v>
      </c>
      <c r="AB37" s="64"/>
      <c r="AC37" s="64"/>
      <c r="AD37" s="132"/>
      <c r="AE37" s="64"/>
      <c r="AF37" s="133"/>
      <c r="AG37" s="134"/>
      <c r="AH37" s="132">
        <v>6</v>
      </c>
      <c r="AI37" s="133"/>
      <c r="AJ37" s="134"/>
      <c r="AK37" s="132">
        <v>4</v>
      </c>
      <c r="AL37" s="135"/>
      <c r="AM37" s="2"/>
      <c r="AN37" s="2"/>
      <c r="AO37" s="2"/>
      <c r="AP37" s="2"/>
      <c r="AQ37" s="2"/>
      <c r="AR37" s="2"/>
      <c r="AS37" s="5"/>
      <c r="AT37" s="136"/>
      <c r="AU37" s="1"/>
      <c r="AV37" s="1"/>
      <c r="AW37" s="137"/>
      <c r="AX37" s="137">
        <v>12</v>
      </c>
      <c r="AY37" s="137"/>
      <c r="AZ37" s="1"/>
      <c r="BA37" s="1"/>
      <c r="BB37" s="2"/>
      <c r="BC37" s="2"/>
      <c r="BD37" s="2"/>
      <c r="BE37" s="2"/>
      <c r="BF37" s="5"/>
      <c r="BG37" s="5"/>
      <c r="BH37" s="5"/>
      <c r="BI37" s="5"/>
      <c r="BJ37" s="5"/>
      <c r="BK37" s="5"/>
    </row>
    <row r="38" spans="1:63" ht="15.75" customHeight="1">
      <c r="A38" s="112"/>
      <c r="B38" s="113" t="s">
        <v>56</v>
      </c>
      <c r="C38" s="114"/>
      <c r="D38" s="112"/>
      <c r="E38" s="113">
        <v>32</v>
      </c>
      <c r="F38" s="114"/>
      <c r="G38" s="112"/>
      <c r="H38" s="113">
        <v>4</v>
      </c>
      <c r="I38" s="114"/>
      <c r="J38" s="112"/>
      <c r="K38" s="113">
        <v>4</v>
      </c>
      <c r="L38" s="114"/>
      <c r="M38" s="112"/>
      <c r="N38" s="113"/>
      <c r="O38" s="117"/>
      <c r="P38" s="116"/>
      <c r="Q38" s="119"/>
      <c r="R38" s="138">
        <v>1</v>
      </c>
      <c r="S38" s="116"/>
      <c r="T38" s="119"/>
      <c r="U38" s="113">
        <v>2</v>
      </c>
      <c r="V38" s="116"/>
      <c r="W38" s="113">
        <f t="shared" si="0"/>
        <v>43</v>
      </c>
      <c r="X38" s="114"/>
      <c r="Y38" s="2"/>
      <c r="Z38" s="2"/>
      <c r="AA38" s="120" t="s">
        <v>83</v>
      </c>
      <c r="AB38" s="121"/>
      <c r="AC38" s="121"/>
      <c r="AD38" s="122"/>
      <c r="AE38" s="121"/>
      <c r="AF38" s="139"/>
      <c r="AG38" s="124"/>
      <c r="AH38" s="122">
        <v>8</v>
      </c>
      <c r="AI38" s="139"/>
      <c r="AJ38" s="124"/>
      <c r="AK38" s="140">
        <v>4</v>
      </c>
      <c r="AL38" s="125"/>
      <c r="AM38" s="2"/>
      <c r="AN38" s="2"/>
      <c r="AO38" s="2"/>
      <c r="AP38" s="2"/>
      <c r="AQ38" s="2"/>
      <c r="AR38" s="2"/>
      <c r="AS38" s="5"/>
      <c r="AT38" s="5"/>
      <c r="AU38" s="1"/>
      <c r="AV38" s="1"/>
      <c r="AW38" s="5"/>
      <c r="AX38" s="5"/>
      <c r="AY38" s="5"/>
      <c r="AZ38" s="1"/>
      <c r="BA38" s="1"/>
      <c r="BB38" s="2"/>
      <c r="BC38" s="2"/>
      <c r="BD38" s="2"/>
      <c r="BE38" s="2"/>
      <c r="BF38" s="5"/>
      <c r="BG38" s="5"/>
      <c r="BH38" s="5"/>
      <c r="BI38" s="5"/>
      <c r="BJ38" s="5"/>
      <c r="BK38" s="5"/>
    </row>
    <row r="39" spans="1:63" ht="15.75" customHeight="1">
      <c r="A39" s="141"/>
      <c r="B39" s="38" t="s">
        <v>74</v>
      </c>
      <c r="C39" s="142"/>
      <c r="D39" s="112"/>
      <c r="E39" s="113">
        <f>SUM(E35:E38)</f>
        <v>134</v>
      </c>
      <c r="F39" s="114"/>
      <c r="G39" s="112"/>
      <c r="H39" s="113">
        <f>SUM(H35:H38)</f>
        <v>16</v>
      </c>
      <c r="I39" s="114"/>
      <c r="J39" s="112"/>
      <c r="K39" s="113">
        <f>SUM(K35:K38)</f>
        <v>16</v>
      </c>
      <c r="L39" s="114"/>
      <c r="M39" s="112"/>
      <c r="N39" s="113"/>
      <c r="O39" s="117"/>
      <c r="P39" s="116"/>
      <c r="Q39" s="119"/>
      <c r="R39" s="113">
        <v>1</v>
      </c>
      <c r="S39" s="116"/>
      <c r="T39" s="119"/>
      <c r="U39" s="113">
        <f>SUM(U35:U38)</f>
        <v>32</v>
      </c>
      <c r="V39" s="116"/>
      <c r="W39" s="113">
        <f>SUM(W35:W38)</f>
        <v>199</v>
      </c>
      <c r="X39" s="114"/>
      <c r="Y39" s="2"/>
      <c r="Z39" s="2"/>
      <c r="AA39" s="143"/>
      <c r="AB39" s="143"/>
      <c r="AC39" s="143"/>
      <c r="AD39" s="144"/>
      <c r="AE39" s="143"/>
      <c r="AF39" s="137"/>
      <c r="AG39" s="144"/>
      <c r="AH39" s="145"/>
      <c r="AI39" s="137"/>
      <c r="AJ39" s="144"/>
      <c r="AK39" s="146"/>
      <c r="AL39" s="144"/>
      <c r="AM39" s="2"/>
      <c r="AN39" s="2"/>
      <c r="AO39" s="2"/>
      <c r="AP39" s="2"/>
      <c r="AQ39" s="2"/>
      <c r="AR39" s="2"/>
      <c r="AS39" s="5"/>
      <c r="AT39" s="5"/>
      <c r="AU39" s="1"/>
      <c r="AV39" s="1"/>
      <c r="AW39" s="5"/>
      <c r="AX39" s="5"/>
      <c r="AY39" s="5"/>
      <c r="AZ39" s="1"/>
      <c r="BA39" s="1"/>
      <c r="BB39" s="2"/>
      <c r="BC39" s="2"/>
      <c r="BD39" s="2"/>
      <c r="BE39" s="2"/>
      <c r="BF39" s="5"/>
      <c r="BG39" s="5"/>
      <c r="BH39" s="5"/>
      <c r="BI39" s="5"/>
      <c r="BJ39" s="5"/>
      <c r="BK39" s="5"/>
    </row>
    <row r="40" spans="1:63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5"/>
      <c r="BG40" s="5"/>
      <c r="BH40" s="5"/>
      <c r="BI40" s="5"/>
      <c r="BJ40" s="5"/>
      <c r="BK40" s="5"/>
    </row>
    <row r="41" spans="1:6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5"/>
      <c r="BG41" s="5"/>
      <c r="BH41" s="5"/>
      <c r="BI41" s="5"/>
      <c r="BJ41" s="5"/>
      <c r="BK41" s="5"/>
    </row>
    <row r="42" spans="1:6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5"/>
      <c r="BG42" s="5"/>
      <c r="BH42" s="5"/>
      <c r="BI42" s="5"/>
      <c r="BJ42" s="5"/>
      <c r="BK42" s="5"/>
    </row>
    <row r="43" spans="1:63" ht="15.7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1"/>
      <c r="BG43" s="1"/>
      <c r="BH43" s="1"/>
      <c r="BI43" s="1"/>
      <c r="BJ43" s="1"/>
      <c r="BK43" s="1"/>
    </row>
    <row r="44" spans="1:63" ht="15.75" customHeight="1">
      <c r="A44" s="147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1"/>
      <c r="BG44" s="1"/>
      <c r="BH44" s="1"/>
      <c r="BI44" s="1"/>
      <c r="BJ44" s="1"/>
      <c r="BK44" s="1"/>
    </row>
    <row r="45" spans="1:63" ht="15.75" customHeight="1">
      <c r="A45" s="147"/>
      <c r="B45" s="1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"/>
      <c r="BG45" s="1"/>
      <c r="BH45" s="1"/>
      <c r="BI45" s="1"/>
      <c r="BJ45" s="1"/>
      <c r="BK45" s="1"/>
    </row>
    <row r="46" spans="1:63" ht="15.75" customHeight="1">
      <c r="A46" s="147"/>
      <c r="B46" s="1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1"/>
      <c r="BG46" s="1"/>
      <c r="BH46" s="1"/>
      <c r="BI46" s="1"/>
      <c r="BJ46" s="1"/>
      <c r="BK46" s="1"/>
    </row>
    <row r="47" spans="1:63" ht="15.75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1"/>
      <c r="BG47" s="1"/>
      <c r="BH47" s="1"/>
      <c r="BI47" s="1"/>
      <c r="BJ47" s="1"/>
      <c r="BK47" s="1"/>
    </row>
    <row r="48" spans="1:63" ht="15.75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1"/>
      <c r="BG48" s="1"/>
      <c r="BH48" s="1"/>
      <c r="BI48" s="1"/>
      <c r="BJ48" s="1"/>
      <c r="BK48" s="1"/>
    </row>
    <row r="49" spans="1:63" ht="15.7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1"/>
      <c r="BG49" s="1"/>
      <c r="BH49" s="1"/>
      <c r="BI49" s="1"/>
      <c r="BJ49" s="1"/>
      <c r="BK49" s="1"/>
    </row>
    <row r="50" spans="1:63" ht="15.7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1"/>
      <c r="BG50" s="1"/>
      <c r="BH50" s="1"/>
      <c r="BI50" s="1"/>
      <c r="BJ50" s="1"/>
      <c r="BK50" s="1"/>
    </row>
    <row r="51" spans="1:63" ht="15.7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1"/>
      <c r="BG51" s="1"/>
      <c r="BH51" s="1"/>
      <c r="BI51" s="1"/>
      <c r="BJ51" s="1"/>
      <c r="BK51" s="1"/>
    </row>
    <row r="52" spans="1:63" ht="15.75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1"/>
      <c r="BG52" s="1"/>
      <c r="BH52" s="1"/>
      <c r="BI52" s="1"/>
      <c r="BJ52" s="1"/>
      <c r="BK52" s="1"/>
    </row>
    <row r="53" spans="1:63" ht="15.75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1"/>
      <c r="BG53" s="1"/>
      <c r="BH53" s="1"/>
      <c r="BI53" s="1"/>
      <c r="BJ53" s="1"/>
      <c r="BK53" s="1"/>
    </row>
    <row r="54" spans="1:63" ht="15.75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1"/>
      <c r="BG54" s="1"/>
      <c r="BH54" s="1"/>
      <c r="BI54" s="1"/>
      <c r="BJ54" s="1"/>
      <c r="BK54" s="1"/>
    </row>
    <row r="55" spans="1:63" ht="15.75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1"/>
      <c r="BG55" s="1"/>
      <c r="BH55" s="1"/>
      <c r="BI55" s="1"/>
      <c r="BJ55" s="1"/>
      <c r="BK55" s="1"/>
    </row>
    <row r="56" spans="1:63" ht="15.7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1"/>
      <c r="BG56" s="1"/>
      <c r="BH56" s="1"/>
      <c r="BI56" s="1"/>
      <c r="BJ56" s="1"/>
      <c r="BK56" s="1"/>
    </row>
    <row r="57" spans="1:63" ht="15.75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1"/>
      <c r="BG57" s="1"/>
      <c r="BH57" s="1"/>
      <c r="BI57" s="1"/>
      <c r="BJ57" s="1"/>
      <c r="BK57" s="1"/>
    </row>
    <row r="58" spans="1:63" ht="15.75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1"/>
      <c r="BG58" s="1"/>
      <c r="BH58" s="1"/>
      <c r="BI58" s="1"/>
      <c r="BJ58" s="1"/>
      <c r="BK58" s="1"/>
    </row>
    <row r="59" spans="1:63" ht="15.7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1"/>
      <c r="BG59" s="1"/>
      <c r="BH59" s="1"/>
      <c r="BI59" s="1"/>
      <c r="BJ59" s="1"/>
      <c r="BK59" s="1"/>
    </row>
    <row r="60" spans="1:63" ht="15.7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1"/>
      <c r="BG60" s="1"/>
      <c r="BH60" s="1"/>
      <c r="BI60" s="1"/>
      <c r="BJ60" s="1"/>
      <c r="BK60" s="1"/>
    </row>
    <row r="61" spans="1:63" ht="15.7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1"/>
      <c r="BG61" s="1"/>
      <c r="BH61" s="1"/>
      <c r="BI61" s="1"/>
      <c r="BJ61" s="1"/>
      <c r="BK61" s="1"/>
    </row>
    <row r="62" spans="1:63" ht="15.75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1"/>
      <c r="BG62" s="1"/>
      <c r="BH62" s="1"/>
      <c r="BI62" s="1"/>
      <c r="BJ62" s="1"/>
      <c r="BK62" s="1"/>
    </row>
    <row r="63" spans="1:63" ht="15.75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1"/>
      <c r="BG63" s="1"/>
      <c r="BH63" s="1"/>
      <c r="BI63" s="1"/>
      <c r="BJ63" s="1"/>
      <c r="BK63" s="1"/>
    </row>
    <row r="64" spans="1:63" ht="15.75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1"/>
      <c r="BG64" s="1"/>
      <c r="BH64" s="1"/>
      <c r="BI64" s="1"/>
      <c r="BJ64" s="1"/>
      <c r="BK64" s="1"/>
    </row>
    <row r="65" spans="1:63" ht="15.75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1"/>
      <c r="BG65" s="1"/>
      <c r="BH65" s="1"/>
      <c r="BI65" s="1"/>
      <c r="BJ65" s="1"/>
      <c r="BK65" s="1"/>
    </row>
    <row r="66" spans="1:63" ht="15.75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1"/>
      <c r="BG66" s="1"/>
      <c r="BH66" s="1"/>
      <c r="BI66" s="1"/>
      <c r="BJ66" s="1"/>
      <c r="BK66" s="1"/>
    </row>
    <row r="67" spans="1:63" ht="15.75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1"/>
      <c r="BG67" s="1"/>
      <c r="BH67" s="1"/>
      <c r="BI67" s="1"/>
      <c r="BJ67" s="1"/>
      <c r="BK67" s="1"/>
    </row>
    <row r="68" spans="1:63" ht="15.75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1"/>
      <c r="BG68" s="1"/>
      <c r="BH68" s="1"/>
      <c r="BI68" s="1"/>
      <c r="BJ68" s="1"/>
      <c r="BK68" s="1"/>
    </row>
    <row r="69" spans="1:63" ht="15.75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1"/>
      <c r="BG69" s="1"/>
      <c r="BH69" s="1"/>
      <c r="BI69" s="1"/>
      <c r="BJ69" s="1"/>
      <c r="BK69" s="1"/>
    </row>
    <row r="70" spans="1:63" ht="15.75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1"/>
      <c r="BG70" s="1"/>
      <c r="BH70" s="1"/>
      <c r="BI70" s="1"/>
      <c r="BJ70" s="1"/>
      <c r="BK70" s="1"/>
    </row>
    <row r="71" spans="1:63" ht="15.75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1"/>
      <c r="BG71" s="1"/>
      <c r="BH71" s="1"/>
      <c r="BI71" s="1"/>
      <c r="BJ71" s="1"/>
      <c r="BK71" s="1"/>
    </row>
    <row r="72" spans="1:63" ht="15.75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1"/>
      <c r="BG72" s="1"/>
      <c r="BH72" s="1"/>
      <c r="BI72" s="1"/>
      <c r="BJ72" s="1"/>
      <c r="BK72" s="1"/>
    </row>
    <row r="73" spans="1:63" ht="15.75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1"/>
      <c r="BG73" s="1"/>
      <c r="BH73" s="1"/>
      <c r="BI73" s="1"/>
      <c r="BJ73" s="1"/>
      <c r="BK73" s="1"/>
    </row>
    <row r="74" spans="1:63" ht="15.75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1"/>
      <c r="BG74" s="1"/>
      <c r="BH74" s="1"/>
      <c r="BI74" s="1"/>
      <c r="BJ74" s="1"/>
      <c r="BK74" s="1"/>
    </row>
    <row r="75" spans="1:63" ht="15.75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1"/>
      <c r="BG75" s="1"/>
      <c r="BH75" s="1"/>
      <c r="BI75" s="1"/>
      <c r="BJ75" s="1"/>
      <c r="BK75" s="1"/>
    </row>
    <row r="76" spans="1:63" ht="15.75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1"/>
      <c r="BG76" s="1"/>
      <c r="BH76" s="1"/>
      <c r="BI76" s="1"/>
      <c r="BJ76" s="1"/>
      <c r="BK76" s="1"/>
    </row>
    <row r="77" spans="1:63" ht="15.75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1"/>
      <c r="BG77" s="1"/>
      <c r="BH77" s="1"/>
      <c r="BI77" s="1"/>
      <c r="BJ77" s="1"/>
      <c r="BK77" s="1"/>
    </row>
    <row r="78" spans="1:63" ht="15.75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1"/>
      <c r="BG78" s="1"/>
      <c r="BH78" s="1"/>
      <c r="BI78" s="1"/>
      <c r="BJ78" s="1"/>
      <c r="BK78" s="1"/>
    </row>
    <row r="79" spans="1:63" ht="15.75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1"/>
      <c r="BG79" s="1"/>
      <c r="BH79" s="1"/>
      <c r="BI79" s="1"/>
      <c r="BJ79" s="1"/>
      <c r="BK79" s="1"/>
    </row>
    <row r="80" spans="1:63" ht="15.75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1"/>
      <c r="BG80" s="1"/>
      <c r="BH80" s="1"/>
      <c r="BI80" s="1"/>
      <c r="BJ80" s="1"/>
      <c r="BK80" s="1"/>
    </row>
    <row r="81" spans="1:63" ht="15.75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1"/>
      <c r="BG81" s="1"/>
      <c r="BH81" s="1"/>
      <c r="BI81" s="1"/>
      <c r="BJ81" s="1"/>
      <c r="BK81" s="1"/>
    </row>
    <row r="82" spans="1:63" ht="15.75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1"/>
      <c r="BG82" s="1"/>
      <c r="BH82" s="1"/>
      <c r="BI82" s="1"/>
      <c r="BJ82" s="1"/>
      <c r="BK82" s="1"/>
    </row>
    <row r="83" spans="1:63" ht="15.75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1"/>
      <c r="BG83" s="1"/>
      <c r="BH83" s="1"/>
      <c r="BI83" s="1"/>
      <c r="BJ83" s="1"/>
      <c r="BK83" s="1"/>
    </row>
    <row r="84" spans="1:63" ht="15.75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1"/>
      <c r="BG84" s="1"/>
      <c r="BH84" s="1"/>
      <c r="BI84" s="1"/>
      <c r="BJ84" s="1"/>
      <c r="BK84" s="1"/>
    </row>
    <row r="85" spans="1:63" ht="15.75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1"/>
      <c r="BG85" s="1"/>
      <c r="BH85" s="1"/>
      <c r="BI85" s="1"/>
      <c r="BJ85" s="1"/>
      <c r="BK85" s="1"/>
    </row>
    <row r="86" spans="1:63" ht="15.75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1"/>
      <c r="BG86" s="1"/>
      <c r="BH86" s="1"/>
      <c r="BI86" s="1"/>
      <c r="BJ86" s="1"/>
      <c r="BK86" s="1"/>
    </row>
    <row r="87" spans="1:63" ht="15.75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1"/>
      <c r="BG87" s="1"/>
      <c r="BH87" s="1"/>
      <c r="BI87" s="1"/>
      <c r="BJ87" s="1"/>
      <c r="BK87" s="1"/>
    </row>
    <row r="88" spans="1:63" ht="15.75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1"/>
      <c r="BG88" s="1"/>
      <c r="BH88" s="1"/>
      <c r="BI88" s="1"/>
      <c r="BJ88" s="1"/>
      <c r="BK88" s="1"/>
    </row>
    <row r="89" spans="1:63" ht="15.75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1"/>
      <c r="BG89" s="1"/>
      <c r="BH89" s="1"/>
      <c r="BI89" s="1"/>
      <c r="BJ89" s="1"/>
      <c r="BK89" s="1"/>
    </row>
    <row r="90" spans="1:63" ht="15.75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1"/>
      <c r="BG90" s="1"/>
      <c r="BH90" s="1"/>
      <c r="BI90" s="1"/>
      <c r="BJ90" s="1"/>
      <c r="BK90" s="1"/>
    </row>
    <row r="91" spans="1:63" ht="15.75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1"/>
      <c r="BG91" s="1"/>
      <c r="BH91" s="1"/>
      <c r="BI91" s="1"/>
      <c r="BJ91" s="1"/>
      <c r="BK91" s="1"/>
    </row>
    <row r="92" spans="1:63" ht="15.75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1"/>
      <c r="BG92" s="1"/>
      <c r="BH92" s="1"/>
      <c r="BI92" s="1"/>
      <c r="BJ92" s="1"/>
      <c r="BK92" s="1"/>
    </row>
    <row r="93" spans="1:63" ht="15.75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1"/>
      <c r="BG93" s="1"/>
      <c r="BH93" s="1"/>
      <c r="BI93" s="1"/>
      <c r="BJ93" s="1"/>
      <c r="BK93" s="1"/>
    </row>
    <row r="94" spans="1:63" ht="15.75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1"/>
      <c r="BG94" s="1"/>
      <c r="BH94" s="1"/>
      <c r="BI94" s="1"/>
      <c r="BJ94" s="1"/>
      <c r="BK94" s="1"/>
    </row>
    <row r="95" spans="1:63" ht="15.75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1"/>
      <c r="BG95" s="1"/>
      <c r="BH95" s="1"/>
      <c r="BI95" s="1"/>
      <c r="BJ95" s="1"/>
      <c r="BK95" s="1"/>
    </row>
    <row r="96" spans="1:63" ht="15.75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1"/>
      <c r="BG96" s="1"/>
      <c r="BH96" s="1"/>
      <c r="BI96" s="1"/>
      <c r="BJ96" s="1"/>
      <c r="BK96" s="1"/>
    </row>
    <row r="97" spans="1:63" ht="15.75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1"/>
      <c r="BG97" s="1"/>
      <c r="BH97" s="1"/>
      <c r="BI97" s="1"/>
      <c r="BJ97" s="1"/>
      <c r="BK97" s="1"/>
    </row>
    <row r="98" spans="1:63" ht="15.7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1"/>
      <c r="BG98" s="1"/>
      <c r="BH98" s="1"/>
      <c r="BI98" s="1"/>
      <c r="BJ98" s="1"/>
      <c r="BK98" s="1"/>
    </row>
    <row r="99" spans="1:63" ht="15.7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1"/>
      <c r="BG99" s="1"/>
      <c r="BH99" s="1"/>
      <c r="BI99" s="1"/>
      <c r="BJ99" s="1"/>
      <c r="BK99" s="1"/>
    </row>
    <row r="100" spans="1:63" ht="15.7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1"/>
      <c r="BG100" s="1"/>
      <c r="BH100" s="1"/>
      <c r="BI100" s="1"/>
      <c r="BJ100" s="1"/>
      <c r="BK100" s="1"/>
    </row>
    <row r="101" spans="1:63" ht="15.7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1"/>
      <c r="BG101" s="1"/>
      <c r="BH101" s="1"/>
      <c r="BI101" s="1"/>
      <c r="BJ101" s="1"/>
      <c r="BK101" s="1"/>
    </row>
    <row r="102" spans="1:63" ht="15.7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1"/>
      <c r="BG102" s="1"/>
      <c r="BH102" s="1"/>
      <c r="BI102" s="1"/>
      <c r="BJ102" s="1"/>
      <c r="BK102" s="1"/>
    </row>
    <row r="103" spans="1:63" ht="15.7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1"/>
      <c r="BG103" s="1"/>
      <c r="BH103" s="1"/>
      <c r="BI103" s="1"/>
      <c r="BJ103" s="1"/>
      <c r="BK103" s="1"/>
    </row>
    <row r="104" spans="1:63" ht="15.75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1"/>
      <c r="BG104" s="1"/>
      <c r="BH104" s="1"/>
      <c r="BI104" s="1"/>
      <c r="BJ104" s="1"/>
      <c r="BK104" s="1"/>
    </row>
    <row r="105" spans="1:63" ht="15.75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1"/>
      <c r="BG105" s="1"/>
      <c r="BH105" s="1"/>
      <c r="BI105" s="1"/>
      <c r="BJ105" s="1"/>
      <c r="BK105" s="1"/>
    </row>
    <row r="106" spans="1:63" ht="15.75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1"/>
      <c r="BG106" s="1"/>
      <c r="BH106" s="1"/>
      <c r="BI106" s="1"/>
      <c r="BJ106" s="1"/>
      <c r="BK106" s="1"/>
    </row>
    <row r="107" spans="1:63" ht="15.75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1"/>
      <c r="BG107" s="1"/>
      <c r="BH107" s="1"/>
      <c r="BI107" s="1"/>
      <c r="BJ107" s="1"/>
      <c r="BK107" s="1"/>
    </row>
    <row r="108" spans="1:63" ht="15.75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1"/>
      <c r="BG108" s="1"/>
      <c r="BH108" s="1"/>
      <c r="BI108" s="1"/>
      <c r="BJ108" s="1"/>
      <c r="BK108" s="1"/>
    </row>
    <row r="109" spans="1:63" ht="15.75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1"/>
      <c r="BG109" s="1"/>
      <c r="BH109" s="1"/>
      <c r="BI109" s="1"/>
      <c r="BJ109" s="1"/>
      <c r="BK109" s="1"/>
    </row>
    <row r="110" spans="1:63" ht="15.75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1"/>
      <c r="BG110" s="1"/>
      <c r="BH110" s="1"/>
      <c r="BI110" s="1"/>
      <c r="BJ110" s="1"/>
      <c r="BK110" s="1"/>
    </row>
    <row r="111" spans="1:63" ht="15.75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1"/>
      <c r="BG111" s="1"/>
      <c r="BH111" s="1"/>
      <c r="BI111" s="1"/>
      <c r="BJ111" s="1"/>
      <c r="BK111" s="1"/>
    </row>
    <row r="112" spans="1:63" ht="15.75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1"/>
      <c r="BG112" s="1"/>
      <c r="BH112" s="1"/>
      <c r="BI112" s="1"/>
      <c r="BJ112" s="1"/>
      <c r="BK112" s="1"/>
    </row>
    <row r="113" spans="1:63" ht="15.75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1"/>
      <c r="BG113" s="1"/>
      <c r="BH113" s="1"/>
      <c r="BI113" s="1"/>
      <c r="BJ113" s="1"/>
      <c r="BK113" s="1"/>
    </row>
    <row r="114" spans="1:63" ht="15.75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1"/>
      <c r="BG114" s="1"/>
      <c r="BH114" s="1"/>
      <c r="BI114" s="1"/>
      <c r="BJ114" s="1"/>
      <c r="BK114" s="1"/>
    </row>
    <row r="115" spans="1:63" ht="15.75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1"/>
      <c r="BG115" s="1"/>
      <c r="BH115" s="1"/>
      <c r="BI115" s="1"/>
      <c r="BJ115" s="1"/>
      <c r="BK115" s="1"/>
    </row>
    <row r="116" spans="1:63" ht="15.75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1"/>
      <c r="BG116" s="1"/>
      <c r="BH116" s="1"/>
      <c r="BI116" s="1"/>
      <c r="BJ116" s="1"/>
      <c r="BK116" s="1"/>
    </row>
    <row r="117" spans="1:63" ht="15.75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1"/>
      <c r="BG117" s="1"/>
      <c r="BH117" s="1"/>
      <c r="BI117" s="1"/>
      <c r="BJ117" s="1"/>
      <c r="BK117" s="1"/>
    </row>
    <row r="118" spans="1:63" ht="15.75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1"/>
      <c r="BG118" s="1"/>
      <c r="BH118" s="1"/>
      <c r="BI118" s="1"/>
      <c r="BJ118" s="1"/>
      <c r="BK118" s="1"/>
    </row>
    <row r="119" spans="1:63" ht="15.75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1"/>
      <c r="BG119" s="1"/>
      <c r="BH119" s="1"/>
      <c r="BI119" s="1"/>
      <c r="BJ119" s="1"/>
      <c r="BK119" s="1"/>
    </row>
    <row r="120" spans="1:63" ht="15.75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1"/>
      <c r="BG120" s="1"/>
      <c r="BH120" s="1"/>
      <c r="BI120" s="1"/>
      <c r="BJ120" s="1"/>
      <c r="BK120" s="1"/>
    </row>
    <row r="121" spans="1:63" ht="15.75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1"/>
      <c r="BG121" s="1"/>
      <c r="BH121" s="1"/>
      <c r="BI121" s="1"/>
      <c r="BJ121" s="1"/>
      <c r="BK121" s="1"/>
    </row>
    <row r="122" spans="1:63" ht="15.75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1"/>
      <c r="BG122" s="1"/>
      <c r="BH122" s="1"/>
      <c r="BI122" s="1"/>
      <c r="BJ122" s="1"/>
      <c r="BK122" s="1"/>
    </row>
    <row r="123" spans="1:63" ht="15.75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1"/>
      <c r="BG123" s="1"/>
      <c r="BH123" s="1"/>
      <c r="BI123" s="1"/>
      <c r="BJ123" s="1"/>
      <c r="BK123" s="1"/>
    </row>
    <row r="124" spans="1:63" ht="15.75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1"/>
      <c r="BG124" s="1"/>
      <c r="BH124" s="1"/>
      <c r="BI124" s="1"/>
      <c r="BJ124" s="1"/>
      <c r="BK124" s="1"/>
    </row>
    <row r="125" spans="1:63" ht="15.75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1"/>
      <c r="BG125" s="1"/>
      <c r="BH125" s="1"/>
      <c r="BI125" s="1"/>
      <c r="BJ125" s="1"/>
      <c r="BK125" s="1"/>
    </row>
    <row r="126" spans="1:63" ht="15.75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1"/>
      <c r="BG126" s="1"/>
      <c r="BH126" s="1"/>
      <c r="BI126" s="1"/>
      <c r="BJ126" s="1"/>
      <c r="BK126" s="1"/>
    </row>
    <row r="127" spans="1:63" ht="15.75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1"/>
      <c r="BG127" s="1"/>
      <c r="BH127" s="1"/>
      <c r="BI127" s="1"/>
      <c r="BJ127" s="1"/>
      <c r="BK127" s="1"/>
    </row>
    <row r="128" spans="1:63" ht="15.75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1"/>
      <c r="BG128" s="1"/>
      <c r="BH128" s="1"/>
      <c r="BI128" s="1"/>
      <c r="BJ128" s="1"/>
      <c r="BK128" s="1"/>
    </row>
    <row r="129" spans="1:63" ht="15.75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1"/>
      <c r="BG129" s="1"/>
      <c r="BH129" s="1"/>
      <c r="BI129" s="1"/>
      <c r="BJ129" s="1"/>
      <c r="BK129" s="1"/>
    </row>
    <row r="130" spans="1:63" ht="15.75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1"/>
      <c r="BG130" s="1"/>
      <c r="BH130" s="1"/>
      <c r="BI130" s="1"/>
      <c r="BJ130" s="1"/>
      <c r="BK130" s="1"/>
    </row>
    <row r="131" spans="1:63" ht="15.75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1"/>
      <c r="BG131" s="1"/>
      <c r="BH131" s="1"/>
      <c r="BI131" s="1"/>
      <c r="BJ131" s="1"/>
      <c r="BK131" s="1"/>
    </row>
    <row r="132" spans="1:63" ht="15.75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1"/>
      <c r="BG132" s="1"/>
      <c r="BH132" s="1"/>
      <c r="BI132" s="1"/>
      <c r="BJ132" s="1"/>
      <c r="BK132" s="1"/>
    </row>
    <row r="133" spans="1:63" ht="15.75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1"/>
      <c r="BG133" s="1"/>
      <c r="BH133" s="1"/>
      <c r="BI133" s="1"/>
      <c r="BJ133" s="1"/>
      <c r="BK133" s="1"/>
    </row>
    <row r="134" spans="1:63" ht="15.75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1"/>
      <c r="BG134" s="1"/>
      <c r="BH134" s="1"/>
      <c r="BI134" s="1"/>
      <c r="BJ134" s="1"/>
      <c r="BK134" s="1"/>
    </row>
    <row r="135" spans="1:63" ht="15.75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1"/>
      <c r="BG135" s="1"/>
      <c r="BH135" s="1"/>
      <c r="BI135" s="1"/>
      <c r="BJ135" s="1"/>
      <c r="BK135" s="1"/>
    </row>
    <row r="136" spans="1:63" ht="15.75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1"/>
      <c r="BG136" s="1"/>
      <c r="BH136" s="1"/>
      <c r="BI136" s="1"/>
      <c r="BJ136" s="1"/>
      <c r="BK136" s="1"/>
    </row>
    <row r="137" spans="1:63" ht="15.75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1"/>
      <c r="BG137" s="1"/>
      <c r="BH137" s="1"/>
      <c r="BI137" s="1"/>
      <c r="BJ137" s="1"/>
      <c r="BK137" s="1"/>
    </row>
    <row r="138" spans="1:63" ht="15.75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1"/>
      <c r="BG138" s="1"/>
      <c r="BH138" s="1"/>
      <c r="BI138" s="1"/>
      <c r="BJ138" s="1"/>
      <c r="BK138" s="1"/>
    </row>
    <row r="139" spans="1:63" ht="15.75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1"/>
      <c r="BG139" s="1"/>
      <c r="BH139" s="1"/>
      <c r="BI139" s="1"/>
      <c r="BJ139" s="1"/>
      <c r="BK139" s="1"/>
    </row>
    <row r="140" spans="1:63" ht="15.75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1"/>
      <c r="BG140" s="1"/>
      <c r="BH140" s="1"/>
      <c r="BI140" s="1"/>
      <c r="BJ140" s="1"/>
      <c r="BK140" s="1"/>
    </row>
    <row r="141" spans="1:63" ht="15.75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1"/>
      <c r="BG141" s="1"/>
      <c r="BH141" s="1"/>
      <c r="BI141" s="1"/>
      <c r="BJ141" s="1"/>
      <c r="BK141" s="1"/>
    </row>
    <row r="142" spans="1:63" ht="15.75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1"/>
      <c r="BG142" s="1"/>
      <c r="BH142" s="1"/>
      <c r="BI142" s="1"/>
      <c r="BJ142" s="1"/>
      <c r="BK142" s="1"/>
    </row>
    <row r="143" spans="1:63" ht="15.75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1"/>
      <c r="BG143" s="1"/>
      <c r="BH143" s="1"/>
      <c r="BI143" s="1"/>
      <c r="BJ143" s="1"/>
      <c r="BK143" s="1"/>
    </row>
    <row r="144" spans="1:63" ht="15.75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1"/>
      <c r="BG144" s="1"/>
      <c r="BH144" s="1"/>
      <c r="BI144" s="1"/>
      <c r="BJ144" s="1"/>
      <c r="BK144" s="1"/>
    </row>
    <row r="145" spans="1:63" ht="15.75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1"/>
      <c r="BG145" s="1"/>
      <c r="BH145" s="1"/>
      <c r="BI145" s="1"/>
      <c r="BJ145" s="1"/>
      <c r="BK145" s="1"/>
    </row>
    <row r="146" spans="1:63" ht="15.75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1"/>
      <c r="BG146" s="1"/>
      <c r="BH146" s="1"/>
      <c r="BI146" s="1"/>
      <c r="BJ146" s="1"/>
      <c r="BK146" s="1"/>
    </row>
    <row r="147" spans="1:63" ht="15.75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1"/>
      <c r="BG147" s="1"/>
      <c r="BH147" s="1"/>
      <c r="BI147" s="1"/>
      <c r="BJ147" s="1"/>
      <c r="BK147" s="1"/>
    </row>
    <row r="148" spans="1:63" ht="15.75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1"/>
      <c r="BG148" s="1"/>
      <c r="BH148" s="1"/>
      <c r="BI148" s="1"/>
      <c r="BJ148" s="1"/>
      <c r="BK148" s="1"/>
    </row>
    <row r="149" spans="1:63" ht="15.75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1"/>
      <c r="BG149" s="1"/>
      <c r="BH149" s="1"/>
      <c r="BI149" s="1"/>
      <c r="BJ149" s="1"/>
      <c r="BK149" s="1"/>
    </row>
    <row r="150" spans="1:63" ht="15.75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1"/>
      <c r="BG150" s="1"/>
      <c r="BH150" s="1"/>
      <c r="BI150" s="1"/>
      <c r="BJ150" s="1"/>
      <c r="BK150" s="1"/>
    </row>
    <row r="151" spans="1:63" ht="15.75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1"/>
      <c r="BG151" s="1"/>
      <c r="BH151" s="1"/>
      <c r="BI151" s="1"/>
      <c r="BJ151" s="1"/>
      <c r="BK151" s="1"/>
    </row>
    <row r="152" spans="1:63" ht="15.75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1"/>
      <c r="BG152" s="1"/>
      <c r="BH152" s="1"/>
      <c r="BI152" s="1"/>
      <c r="BJ152" s="1"/>
      <c r="BK152" s="1"/>
    </row>
    <row r="153" spans="1:63" ht="15.75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1"/>
      <c r="BG153" s="1"/>
      <c r="BH153" s="1"/>
      <c r="BI153" s="1"/>
      <c r="BJ153" s="1"/>
      <c r="BK153" s="1"/>
    </row>
    <row r="154" spans="1:63" ht="15.75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1"/>
      <c r="BG154" s="1"/>
      <c r="BH154" s="1"/>
      <c r="BI154" s="1"/>
      <c r="BJ154" s="1"/>
      <c r="BK154" s="1"/>
    </row>
    <row r="155" spans="1:63" ht="15.75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1"/>
      <c r="BG155" s="1"/>
      <c r="BH155" s="1"/>
      <c r="BI155" s="1"/>
      <c r="BJ155" s="1"/>
      <c r="BK155" s="1"/>
    </row>
    <row r="156" spans="1:63" ht="15.75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1"/>
      <c r="BG156" s="1"/>
      <c r="BH156" s="1"/>
      <c r="BI156" s="1"/>
      <c r="BJ156" s="1"/>
      <c r="BK156" s="1"/>
    </row>
    <row r="157" spans="1:63" ht="15.75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1"/>
      <c r="BG157" s="1"/>
      <c r="BH157" s="1"/>
      <c r="BI157" s="1"/>
      <c r="BJ157" s="1"/>
      <c r="BK157" s="1"/>
    </row>
    <row r="158" spans="1:63" ht="15.75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1"/>
      <c r="BG158" s="1"/>
      <c r="BH158" s="1"/>
      <c r="BI158" s="1"/>
      <c r="BJ158" s="1"/>
      <c r="BK158" s="1"/>
    </row>
    <row r="159" spans="1:63" ht="15.75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1"/>
      <c r="BG159" s="1"/>
      <c r="BH159" s="1"/>
      <c r="BI159" s="1"/>
      <c r="BJ159" s="1"/>
      <c r="BK159" s="1"/>
    </row>
    <row r="160" spans="1:63" ht="15.75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1"/>
      <c r="BG160" s="1"/>
      <c r="BH160" s="1"/>
      <c r="BI160" s="1"/>
      <c r="BJ160" s="1"/>
      <c r="BK160" s="1"/>
    </row>
    <row r="161" spans="1:63" ht="15.75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1"/>
      <c r="BG161" s="1"/>
      <c r="BH161" s="1"/>
      <c r="BI161" s="1"/>
      <c r="BJ161" s="1"/>
      <c r="BK161" s="1"/>
    </row>
    <row r="162" spans="1:63" ht="15.75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1"/>
      <c r="BG162" s="1"/>
      <c r="BH162" s="1"/>
      <c r="BI162" s="1"/>
      <c r="BJ162" s="1"/>
      <c r="BK162" s="1"/>
    </row>
    <row r="163" spans="1:63" ht="15.75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1"/>
      <c r="BG163" s="1"/>
      <c r="BH163" s="1"/>
      <c r="BI163" s="1"/>
      <c r="BJ163" s="1"/>
      <c r="BK163" s="1"/>
    </row>
    <row r="164" spans="1:63" ht="15.75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1"/>
      <c r="BG164" s="1"/>
      <c r="BH164" s="1"/>
      <c r="BI164" s="1"/>
      <c r="BJ164" s="1"/>
      <c r="BK164" s="1"/>
    </row>
    <row r="165" spans="1:63" ht="15.75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1"/>
      <c r="BG165" s="1"/>
      <c r="BH165" s="1"/>
      <c r="BI165" s="1"/>
      <c r="BJ165" s="1"/>
      <c r="BK165" s="1"/>
    </row>
    <row r="166" spans="1:63" ht="15.75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1"/>
      <c r="BG166" s="1"/>
      <c r="BH166" s="1"/>
      <c r="BI166" s="1"/>
      <c r="BJ166" s="1"/>
      <c r="BK166" s="1"/>
    </row>
    <row r="167" spans="1:63" ht="15.75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1"/>
      <c r="BG167" s="1"/>
      <c r="BH167" s="1"/>
      <c r="BI167" s="1"/>
      <c r="BJ167" s="1"/>
      <c r="BK167" s="1"/>
    </row>
    <row r="168" spans="1:63" ht="15.75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1"/>
      <c r="BG168" s="1"/>
      <c r="BH168" s="1"/>
      <c r="BI168" s="1"/>
      <c r="BJ168" s="1"/>
      <c r="BK168" s="1"/>
    </row>
    <row r="169" spans="1:63" ht="15.75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1"/>
      <c r="BG169" s="1"/>
      <c r="BH169" s="1"/>
      <c r="BI169" s="1"/>
      <c r="BJ169" s="1"/>
      <c r="BK169" s="1"/>
    </row>
    <row r="170" spans="1:63" ht="15.75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1"/>
      <c r="BG170" s="1"/>
      <c r="BH170" s="1"/>
      <c r="BI170" s="1"/>
      <c r="BJ170" s="1"/>
      <c r="BK170" s="1"/>
    </row>
    <row r="171" spans="1:63" ht="15.75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1"/>
      <c r="BG171" s="1"/>
      <c r="BH171" s="1"/>
      <c r="BI171" s="1"/>
      <c r="BJ171" s="1"/>
      <c r="BK171" s="1"/>
    </row>
    <row r="172" spans="1:63" ht="15.75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1"/>
      <c r="BG172" s="1"/>
      <c r="BH172" s="1"/>
      <c r="BI172" s="1"/>
      <c r="BJ172" s="1"/>
      <c r="BK172" s="1"/>
    </row>
    <row r="173" spans="1:63" ht="15.75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1"/>
      <c r="BG173" s="1"/>
      <c r="BH173" s="1"/>
      <c r="BI173" s="1"/>
      <c r="BJ173" s="1"/>
      <c r="BK173" s="1"/>
    </row>
    <row r="174" spans="1:63" ht="15.75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1"/>
      <c r="BG174" s="1"/>
      <c r="BH174" s="1"/>
      <c r="BI174" s="1"/>
      <c r="BJ174" s="1"/>
      <c r="BK174" s="1"/>
    </row>
    <row r="175" spans="1:63" ht="15.75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1"/>
      <c r="BG175" s="1"/>
      <c r="BH175" s="1"/>
      <c r="BI175" s="1"/>
      <c r="BJ175" s="1"/>
      <c r="BK175" s="1"/>
    </row>
    <row r="176" spans="1:63" ht="15.75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1"/>
      <c r="BG176" s="1"/>
      <c r="BH176" s="1"/>
      <c r="BI176" s="1"/>
      <c r="BJ176" s="1"/>
      <c r="BK176" s="1"/>
    </row>
    <row r="177" spans="1:63" ht="15.75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1"/>
      <c r="BG177" s="1"/>
      <c r="BH177" s="1"/>
      <c r="BI177" s="1"/>
      <c r="BJ177" s="1"/>
      <c r="BK177" s="1"/>
    </row>
    <row r="178" spans="1:63" ht="15.75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1"/>
      <c r="BG178" s="1"/>
      <c r="BH178" s="1"/>
      <c r="BI178" s="1"/>
      <c r="BJ178" s="1"/>
      <c r="BK178" s="1"/>
    </row>
    <row r="179" spans="1:63" ht="15.75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1"/>
      <c r="BG179" s="1"/>
      <c r="BH179" s="1"/>
      <c r="BI179" s="1"/>
      <c r="BJ179" s="1"/>
      <c r="BK179" s="1"/>
    </row>
    <row r="180" spans="1:63" ht="15.75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1"/>
      <c r="BG180" s="1"/>
      <c r="BH180" s="1"/>
      <c r="BI180" s="1"/>
      <c r="BJ180" s="1"/>
      <c r="BK180" s="1"/>
    </row>
    <row r="181" spans="1:63" ht="15.75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1"/>
      <c r="BG181" s="1"/>
      <c r="BH181" s="1"/>
      <c r="BI181" s="1"/>
      <c r="BJ181" s="1"/>
      <c r="BK181" s="1"/>
    </row>
    <row r="182" spans="1:63" ht="15.75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1"/>
      <c r="BG182" s="1"/>
      <c r="BH182" s="1"/>
      <c r="BI182" s="1"/>
      <c r="BJ182" s="1"/>
      <c r="BK182" s="1"/>
    </row>
    <row r="183" spans="1:63" ht="15.75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1"/>
      <c r="BG183" s="1"/>
      <c r="BH183" s="1"/>
      <c r="BI183" s="1"/>
      <c r="BJ183" s="1"/>
      <c r="BK183" s="1"/>
    </row>
    <row r="184" spans="1:63" ht="15.75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1"/>
      <c r="BG184" s="1"/>
      <c r="BH184" s="1"/>
      <c r="BI184" s="1"/>
      <c r="BJ184" s="1"/>
      <c r="BK184" s="1"/>
    </row>
    <row r="185" spans="1:63" ht="15.75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1"/>
      <c r="BG185" s="1"/>
      <c r="BH185" s="1"/>
      <c r="BI185" s="1"/>
      <c r="BJ185" s="1"/>
      <c r="BK185" s="1"/>
    </row>
    <row r="186" spans="1:63" ht="15.75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1"/>
      <c r="BG186" s="1"/>
      <c r="BH186" s="1"/>
      <c r="BI186" s="1"/>
      <c r="BJ186" s="1"/>
      <c r="BK186" s="1"/>
    </row>
    <row r="187" spans="1:63" ht="15.75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1"/>
      <c r="BG187" s="1"/>
      <c r="BH187" s="1"/>
      <c r="BI187" s="1"/>
      <c r="BJ187" s="1"/>
      <c r="BK187" s="1"/>
    </row>
    <row r="188" spans="1:63" ht="15.75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1"/>
      <c r="BG188" s="1"/>
      <c r="BH188" s="1"/>
      <c r="BI188" s="1"/>
      <c r="BJ188" s="1"/>
      <c r="BK188" s="1"/>
    </row>
    <row r="189" spans="1:63" ht="15.75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1"/>
      <c r="BG189" s="1"/>
      <c r="BH189" s="1"/>
      <c r="BI189" s="1"/>
      <c r="BJ189" s="1"/>
      <c r="BK189" s="1"/>
    </row>
    <row r="190" spans="1:63" ht="15.75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1"/>
      <c r="BG190" s="1"/>
      <c r="BH190" s="1"/>
      <c r="BI190" s="1"/>
      <c r="BJ190" s="1"/>
      <c r="BK190" s="1"/>
    </row>
    <row r="191" spans="1:63" ht="15.75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1"/>
      <c r="BG191" s="1"/>
      <c r="BH191" s="1"/>
      <c r="BI191" s="1"/>
      <c r="BJ191" s="1"/>
      <c r="BK191" s="1"/>
    </row>
    <row r="192" spans="1:63" ht="15.75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1"/>
      <c r="BG192" s="1"/>
      <c r="BH192" s="1"/>
      <c r="BI192" s="1"/>
      <c r="BJ192" s="1"/>
      <c r="BK192" s="1"/>
    </row>
    <row r="193" spans="1:63" ht="15.75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1"/>
      <c r="BG193" s="1"/>
      <c r="BH193" s="1"/>
      <c r="BI193" s="1"/>
      <c r="BJ193" s="1"/>
      <c r="BK193" s="1"/>
    </row>
    <row r="194" spans="1:63" ht="15.75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1"/>
      <c r="BG194" s="1"/>
      <c r="BH194" s="1"/>
      <c r="BI194" s="1"/>
      <c r="BJ194" s="1"/>
      <c r="BK194" s="1"/>
    </row>
    <row r="195" spans="1:63" ht="15.75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1"/>
      <c r="BG195" s="1"/>
      <c r="BH195" s="1"/>
      <c r="BI195" s="1"/>
      <c r="BJ195" s="1"/>
      <c r="BK195" s="1"/>
    </row>
    <row r="196" spans="1:63" ht="15.75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1"/>
      <c r="BG196" s="1"/>
      <c r="BH196" s="1"/>
      <c r="BI196" s="1"/>
      <c r="BJ196" s="1"/>
      <c r="BK196" s="1"/>
    </row>
    <row r="197" spans="1:63" ht="15.75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1"/>
      <c r="BG197" s="1"/>
      <c r="BH197" s="1"/>
      <c r="BI197" s="1"/>
      <c r="BJ197" s="1"/>
      <c r="BK197" s="1"/>
    </row>
    <row r="198" spans="1:63" ht="15.75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1"/>
      <c r="BG198" s="1"/>
      <c r="BH198" s="1"/>
      <c r="BI198" s="1"/>
      <c r="BJ198" s="1"/>
      <c r="BK198" s="1"/>
    </row>
    <row r="199" spans="1:63" ht="15.75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1"/>
      <c r="BG199" s="1"/>
      <c r="BH199" s="1"/>
      <c r="BI199" s="1"/>
      <c r="BJ199" s="1"/>
      <c r="BK199" s="1"/>
    </row>
    <row r="200" spans="1:63" ht="15.75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1"/>
      <c r="BG200" s="1"/>
      <c r="BH200" s="1"/>
      <c r="BI200" s="1"/>
      <c r="BJ200" s="1"/>
      <c r="BK200" s="1"/>
    </row>
    <row r="201" spans="1:63" ht="15.75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1"/>
      <c r="BG201" s="1"/>
      <c r="BH201" s="1"/>
      <c r="BI201" s="1"/>
      <c r="BJ201" s="1"/>
      <c r="BK201" s="1"/>
    </row>
    <row r="202" spans="1:63" ht="15.75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1"/>
      <c r="BG202" s="1"/>
      <c r="BH202" s="1"/>
      <c r="BI202" s="1"/>
      <c r="BJ202" s="1"/>
      <c r="BK202" s="1"/>
    </row>
    <row r="203" spans="1:63" ht="15.75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1"/>
      <c r="BG203" s="1"/>
      <c r="BH203" s="1"/>
      <c r="BI203" s="1"/>
      <c r="BJ203" s="1"/>
      <c r="BK203" s="1"/>
    </row>
    <row r="204" spans="1:63" ht="15.75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1"/>
      <c r="BG204" s="1"/>
      <c r="BH204" s="1"/>
      <c r="BI204" s="1"/>
      <c r="BJ204" s="1"/>
      <c r="BK204" s="1"/>
    </row>
    <row r="205" spans="1:63" ht="15.75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1"/>
      <c r="BG205" s="1"/>
      <c r="BH205" s="1"/>
      <c r="BI205" s="1"/>
      <c r="BJ205" s="1"/>
      <c r="BK205" s="1"/>
    </row>
    <row r="206" spans="1:63" ht="15.75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1"/>
      <c r="BG206" s="1"/>
      <c r="BH206" s="1"/>
      <c r="BI206" s="1"/>
      <c r="BJ206" s="1"/>
      <c r="BK206" s="1"/>
    </row>
    <row r="207" spans="1:63" ht="15.75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1"/>
      <c r="BG207" s="1"/>
      <c r="BH207" s="1"/>
      <c r="BI207" s="1"/>
      <c r="BJ207" s="1"/>
      <c r="BK207" s="1"/>
    </row>
    <row r="208" spans="1:63" ht="15.75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1"/>
      <c r="BG208" s="1"/>
      <c r="BH208" s="1"/>
      <c r="BI208" s="1"/>
      <c r="BJ208" s="1"/>
      <c r="BK208" s="1"/>
    </row>
    <row r="209" spans="1:63" ht="15.75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1"/>
      <c r="BG209" s="1"/>
      <c r="BH209" s="1"/>
      <c r="BI209" s="1"/>
      <c r="BJ209" s="1"/>
      <c r="BK209" s="1"/>
    </row>
    <row r="210" spans="1:63" ht="15.75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1"/>
      <c r="BG210" s="1"/>
      <c r="BH210" s="1"/>
      <c r="BI210" s="1"/>
      <c r="BJ210" s="1"/>
      <c r="BK210" s="1"/>
    </row>
    <row r="211" spans="1:63" ht="15.75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1"/>
      <c r="BG211" s="1"/>
      <c r="BH211" s="1"/>
      <c r="BI211" s="1"/>
      <c r="BJ211" s="1"/>
      <c r="BK211" s="1"/>
    </row>
    <row r="212" spans="1:63" ht="15.75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1"/>
      <c r="BG212" s="1"/>
      <c r="BH212" s="1"/>
      <c r="BI212" s="1"/>
      <c r="BJ212" s="1"/>
      <c r="BK212" s="1"/>
    </row>
    <row r="213" spans="1:63" ht="15.75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1"/>
      <c r="BG213" s="1"/>
      <c r="BH213" s="1"/>
      <c r="BI213" s="1"/>
      <c r="BJ213" s="1"/>
      <c r="BK213" s="1"/>
    </row>
    <row r="214" spans="1:63" ht="15.75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1"/>
      <c r="BG214" s="1"/>
      <c r="BH214" s="1"/>
      <c r="BI214" s="1"/>
      <c r="BJ214" s="1"/>
      <c r="BK214" s="1"/>
    </row>
    <row r="215" spans="1:63" ht="15.75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1"/>
      <c r="BG215" s="1"/>
      <c r="BH215" s="1"/>
      <c r="BI215" s="1"/>
      <c r="BJ215" s="1"/>
      <c r="BK215" s="1"/>
    </row>
    <row r="216" spans="1:63" ht="15.75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1"/>
      <c r="BG216" s="1"/>
      <c r="BH216" s="1"/>
      <c r="BI216" s="1"/>
      <c r="BJ216" s="1"/>
      <c r="BK216" s="1"/>
    </row>
    <row r="217" spans="1:63" ht="15.75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1"/>
      <c r="BG217" s="1"/>
      <c r="BH217" s="1"/>
      <c r="BI217" s="1"/>
      <c r="BJ217" s="1"/>
      <c r="BK217" s="1"/>
    </row>
    <row r="218" spans="1:63" ht="15.75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1"/>
      <c r="BG218" s="1"/>
      <c r="BH218" s="1"/>
      <c r="BI218" s="1"/>
      <c r="BJ218" s="1"/>
      <c r="BK218" s="1"/>
    </row>
    <row r="219" spans="1:63" ht="15.75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1"/>
      <c r="BG219" s="1"/>
      <c r="BH219" s="1"/>
      <c r="BI219" s="1"/>
      <c r="BJ219" s="1"/>
      <c r="BK219" s="1"/>
    </row>
    <row r="220" spans="1:63" ht="15.75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1"/>
      <c r="BG220" s="1"/>
      <c r="BH220" s="1"/>
      <c r="BI220" s="1"/>
      <c r="BJ220" s="1"/>
      <c r="BK220" s="1"/>
    </row>
    <row r="221" spans="1:63" ht="15.75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1"/>
      <c r="BG221" s="1"/>
      <c r="BH221" s="1"/>
      <c r="BI221" s="1"/>
      <c r="BJ221" s="1"/>
      <c r="BK221" s="1"/>
    </row>
    <row r="222" spans="1:63" ht="15.75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1"/>
      <c r="BG222" s="1"/>
      <c r="BH222" s="1"/>
      <c r="BI222" s="1"/>
      <c r="BJ222" s="1"/>
      <c r="BK222" s="1"/>
    </row>
    <row r="223" spans="1:63" ht="15.75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1"/>
      <c r="BG223" s="1"/>
      <c r="BH223" s="1"/>
      <c r="BI223" s="1"/>
      <c r="BJ223" s="1"/>
      <c r="BK223" s="1"/>
    </row>
    <row r="224" spans="1:63" ht="15.75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1"/>
      <c r="BG224" s="1"/>
      <c r="BH224" s="1"/>
      <c r="BI224" s="1"/>
      <c r="BJ224" s="1"/>
      <c r="BK224" s="1"/>
    </row>
    <row r="225" spans="1:63" ht="15.75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1"/>
      <c r="BG225" s="1"/>
      <c r="BH225" s="1"/>
      <c r="BI225" s="1"/>
      <c r="BJ225" s="1"/>
      <c r="BK225" s="1"/>
    </row>
    <row r="226" spans="1:63" ht="15.75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1"/>
      <c r="BG226" s="1"/>
      <c r="BH226" s="1"/>
      <c r="BI226" s="1"/>
      <c r="BJ226" s="1"/>
      <c r="BK226" s="1"/>
    </row>
    <row r="227" spans="1:63" ht="15.75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1"/>
      <c r="BG227" s="1"/>
      <c r="BH227" s="1"/>
      <c r="BI227" s="1"/>
      <c r="BJ227" s="1"/>
      <c r="BK227" s="1"/>
    </row>
    <row r="228" spans="1:63" ht="15.75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1"/>
      <c r="BG228" s="1"/>
      <c r="BH228" s="1"/>
      <c r="BI228" s="1"/>
      <c r="BJ228" s="1"/>
      <c r="BK228" s="1"/>
    </row>
    <row r="229" spans="1:63" ht="15.75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1"/>
      <c r="BG229" s="1"/>
      <c r="BH229" s="1"/>
      <c r="BI229" s="1"/>
      <c r="BJ229" s="1"/>
      <c r="BK229" s="1"/>
    </row>
    <row r="230" spans="1:63" ht="15.75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1"/>
      <c r="BG230" s="1"/>
      <c r="BH230" s="1"/>
      <c r="BI230" s="1"/>
      <c r="BJ230" s="1"/>
      <c r="BK230" s="1"/>
    </row>
    <row r="231" spans="1:63" ht="15.75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1"/>
      <c r="BG231" s="1"/>
      <c r="BH231" s="1"/>
      <c r="BI231" s="1"/>
      <c r="BJ231" s="1"/>
      <c r="BK231" s="1"/>
    </row>
    <row r="232" spans="1:63" ht="15.75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1"/>
      <c r="BG232" s="1"/>
      <c r="BH232" s="1"/>
      <c r="BI232" s="1"/>
      <c r="BJ232" s="1"/>
      <c r="BK232" s="1"/>
    </row>
    <row r="233" spans="1:63" ht="15.75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1"/>
      <c r="BG233" s="1"/>
      <c r="BH233" s="1"/>
      <c r="BI233" s="1"/>
      <c r="BJ233" s="1"/>
      <c r="BK233" s="1"/>
    </row>
    <row r="234" spans="1:63" ht="15.75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1"/>
      <c r="BG234" s="1"/>
      <c r="BH234" s="1"/>
      <c r="BI234" s="1"/>
      <c r="BJ234" s="1"/>
      <c r="BK234" s="1"/>
    </row>
    <row r="235" spans="1:63" ht="15.75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1"/>
      <c r="BG235" s="1"/>
      <c r="BH235" s="1"/>
      <c r="BI235" s="1"/>
      <c r="BJ235" s="1"/>
      <c r="BK235" s="1"/>
    </row>
    <row r="236" spans="1:63" ht="15.75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1"/>
      <c r="BG236" s="1"/>
      <c r="BH236" s="1"/>
      <c r="BI236" s="1"/>
      <c r="BJ236" s="1"/>
      <c r="BK236" s="1"/>
    </row>
    <row r="237" spans="1:63" ht="15.75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1"/>
      <c r="BG237" s="1"/>
      <c r="BH237" s="1"/>
      <c r="BI237" s="1"/>
      <c r="BJ237" s="1"/>
      <c r="BK237" s="1"/>
    </row>
    <row r="238" spans="1:63" ht="15.75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1"/>
      <c r="BG238" s="1"/>
      <c r="BH238" s="1"/>
      <c r="BI238" s="1"/>
      <c r="BJ238" s="1"/>
      <c r="BK238" s="1"/>
    </row>
    <row r="239" spans="1:63" ht="15.75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1"/>
      <c r="BG239" s="1"/>
      <c r="BH239" s="1"/>
      <c r="BI239" s="1"/>
      <c r="BJ239" s="1"/>
      <c r="BK239" s="1"/>
    </row>
    <row r="240" spans="1:63" ht="15.75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1"/>
      <c r="BG240" s="1"/>
      <c r="BH240" s="1"/>
      <c r="BI240" s="1"/>
      <c r="BJ240" s="1"/>
      <c r="BK240" s="1"/>
    </row>
    <row r="241" spans="1:63" ht="15.75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1"/>
      <c r="BG241" s="1"/>
      <c r="BH241" s="1"/>
      <c r="BI241" s="1"/>
      <c r="BJ241" s="1"/>
      <c r="BK241" s="1"/>
    </row>
    <row r="242" spans="1:63" ht="15.75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1"/>
      <c r="BG242" s="1"/>
      <c r="BH242" s="1"/>
      <c r="BI242" s="1"/>
      <c r="BJ242" s="1"/>
      <c r="BK242" s="1"/>
    </row>
    <row r="243" spans="1:63" ht="15.75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1"/>
      <c r="BG243" s="1"/>
      <c r="BH243" s="1"/>
      <c r="BI243" s="1"/>
      <c r="BJ243" s="1"/>
      <c r="BK243" s="1"/>
    </row>
    <row r="244" spans="1:63" ht="15.75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1"/>
      <c r="BG244" s="1"/>
      <c r="BH244" s="1"/>
      <c r="BI244" s="1"/>
      <c r="BJ244" s="1"/>
      <c r="BK244" s="1"/>
    </row>
    <row r="245" spans="1:63" ht="15.75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1"/>
      <c r="BG245" s="1"/>
      <c r="BH245" s="1"/>
      <c r="BI245" s="1"/>
      <c r="BJ245" s="1"/>
      <c r="BK245" s="1"/>
    </row>
    <row r="246" spans="1:63" ht="15.75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1"/>
      <c r="BG246" s="1"/>
      <c r="BH246" s="1"/>
      <c r="BI246" s="1"/>
      <c r="BJ246" s="1"/>
      <c r="BK246" s="1"/>
    </row>
    <row r="247" spans="1:63" ht="15.75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1"/>
      <c r="BG247" s="1"/>
      <c r="BH247" s="1"/>
      <c r="BI247" s="1"/>
      <c r="BJ247" s="1"/>
      <c r="BK247" s="1"/>
    </row>
    <row r="248" spans="1:63" ht="15.75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1"/>
      <c r="BG248" s="1"/>
      <c r="BH248" s="1"/>
      <c r="BI248" s="1"/>
      <c r="BJ248" s="1"/>
      <c r="BK248" s="1"/>
    </row>
    <row r="249" spans="1:63" ht="15.75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1"/>
      <c r="BG249" s="1"/>
      <c r="BH249" s="1"/>
      <c r="BI249" s="1"/>
      <c r="BJ249" s="1"/>
      <c r="BK249" s="1"/>
    </row>
    <row r="250" spans="1:63" ht="15.75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1"/>
      <c r="BG250" s="1"/>
      <c r="BH250" s="1"/>
      <c r="BI250" s="1"/>
      <c r="BJ250" s="1"/>
      <c r="BK250" s="1"/>
    </row>
    <row r="251" spans="1:63" ht="15.75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1"/>
      <c r="BG251" s="1"/>
      <c r="BH251" s="1"/>
      <c r="BI251" s="1"/>
      <c r="BJ251" s="1"/>
      <c r="BK251" s="1"/>
    </row>
    <row r="252" spans="1:63" ht="15.75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1"/>
      <c r="BG252" s="1"/>
      <c r="BH252" s="1"/>
      <c r="BI252" s="1"/>
      <c r="BJ252" s="1"/>
      <c r="BK252" s="1"/>
    </row>
    <row r="253" spans="1:63" ht="15.75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1"/>
      <c r="BG253" s="1"/>
      <c r="BH253" s="1"/>
      <c r="BI253" s="1"/>
      <c r="BJ253" s="1"/>
      <c r="BK253" s="1"/>
    </row>
    <row r="254" spans="1:63" ht="15.75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1"/>
      <c r="BG254" s="1"/>
      <c r="BH254" s="1"/>
      <c r="BI254" s="1"/>
      <c r="BJ254" s="1"/>
      <c r="BK254" s="1"/>
    </row>
    <row r="255" spans="1:63" ht="15.75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1"/>
      <c r="BG255" s="1"/>
      <c r="BH255" s="1"/>
      <c r="BI255" s="1"/>
      <c r="BJ255" s="1"/>
      <c r="BK255" s="1"/>
    </row>
    <row r="256" spans="1:63" ht="15.75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1"/>
      <c r="BG256" s="1"/>
      <c r="BH256" s="1"/>
      <c r="BI256" s="1"/>
      <c r="BJ256" s="1"/>
      <c r="BK256" s="1"/>
    </row>
    <row r="257" spans="1:63" ht="15.75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1"/>
      <c r="BG257" s="1"/>
      <c r="BH257" s="1"/>
      <c r="BI257" s="1"/>
      <c r="BJ257" s="1"/>
      <c r="BK257" s="1"/>
    </row>
    <row r="258" spans="1:63" ht="15.75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1"/>
      <c r="BG258" s="1"/>
      <c r="BH258" s="1"/>
      <c r="BI258" s="1"/>
      <c r="BJ258" s="1"/>
      <c r="BK258" s="1"/>
    </row>
    <row r="259" spans="1:63" ht="15.75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1"/>
      <c r="BG259" s="1"/>
      <c r="BH259" s="1"/>
      <c r="BI259" s="1"/>
      <c r="BJ259" s="1"/>
      <c r="BK259" s="1"/>
    </row>
    <row r="260" spans="1:63" ht="15.75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1"/>
      <c r="BG260" s="1"/>
      <c r="BH260" s="1"/>
      <c r="BI260" s="1"/>
      <c r="BJ260" s="1"/>
      <c r="BK260" s="1"/>
    </row>
    <row r="261" spans="1:63" ht="15.75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1"/>
      <c r="BG261" s="1"/>
      <c r="BH261" s="1"/>
      <c r="BI261" s="1"/>
      <c r="BJ261" s="1"/>
      <c r="BK261" s="1"/>
    </row>
    <row r="262" spans="1:63" ht="15.75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1"/>
      <c r="BG262" s="1"/>
      <c r="BH262" s="1"/>
      <c r="BI262" s="1"/>
      <c r="BJ262" s="1"/>
      <c r="BK262" s="1"/>
    </row>
    <row r="263" spans="1:63" ht="15.75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1"/>
      <c r="BG263" s="1"/>
      <c r="BH263" s="1"/>
      <c r="BI263" s="1"/>
      <c r="BJ263" s="1"/>
      <c r="BK263" s="1"/>
    </row>
    <row r="264" spans="1:63" ht="15.75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1"/>
      <c r="BG264" s="1"/>
      <c r="BH264" s="1"/>
      <c r="BI264" s="1"/>
      <c r="BJ264" s="1"/>
      <c r="BK264" s="1"/>
    </row>
    <row r="265" spans="1:63" ht="15.75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1"/>
      <c r="BG265" s="1"/>
      <c r="BH265" s="1"/>
      <c r="BI265" s="1"/>
      <c r="BJ265" s="1"/>
      <c r="BK265" s="1"/>
    </row>
    <row r="266" spans="1:63" ht="15.75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1"/>
      <c r="BG266" s="1"/>
      <c r="BH266" s="1"/>
      <c r="BI266" s="1"/>
      <c r="BJ266" s="1"/>
      <c r="BK266" s="1"/>
    </row>
    <row r="267" spans="1:63" ht="15.75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1"/>
      <c r="BG267" s="1"/>
      <c r="BH267" s="1"/>
      <c r="BI267" s="1"/>
      <c r="BJ267" s="1"/>
      <c r="BK267" s="1"/>
    </row>
    <row r="268" spans="1:63" ht="15.75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1"/>
      <c r="BG268" s="1"/>
      <c r="BH268" s="1"/>
      <c r="BI268" s="1"/>
      <c r="BJ268" s="1"/>
      <c r="BK268" s="1"/>
    </row>
    <row r="269" spans="1:63" ht="15.75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1"/>
      <c r="BG269" s="1"/>
      <c r="BH269" s="1"/>
      <c r="BI269" s="1"/>
      <c r="BJ269" s="1"/>
      <c r="BK269" s="1"/>
    </row>
    <row r="270" spans="1:63" ht="15.75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1"/>
      <c r="BG270" s="1"/>
      <c r="BH270" s="1"/>
      <c r="BI270" s="1"/>
      <c r="BJ270" s="1"/>
      <c r="BK270" s="1"/>
    </row>
    <row r="271" spans="1:63" ht="15.75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1"/>
      <c r="BG271" s="1"/>
      <c r="BH271" s="1"/>
      <c r="BI271" s="1"/>
      <c r="BJ271" s="1"/>
      <c r="BK271" s="1"/>
    </row>
    <row r="272" spans="1:63" ht="15.75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1"/>
      <c r="BG272" s="1"/>
      <c r="BH272" s="1"/>
      <c r="BI272" s="1"/>
      <c r="BJ272" s="1"/>
      <c r="BK272" s="1"/>
    </row>
    <row r="273" spans="1:63" ht="15.75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1"/>
      <c r="BG273" s="1"/>
      <c r="BH273" s="1"/>
      <c r="BI273" s="1"/>
      <c r="BJ273" s="1"/>
      <c r="BK273" s="1"/>
    </row>
    <row r="274" spans="1:63" ht="15.75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1"/>
      <c r="BG274" s="1"/>
      <c r="BH274" s="1"/>
      <c r="BI274" s="1"/>
      <c r="BJ274" s="1"/>
      <c r="BK274" s="1"/>
    </row>
    <row r="275" spans="1:63" ht="15.75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1"/>
      <c r="BG275" s="1"/>
      <c r="BH275" s="1"/>
      <c r="BI275" s="1"/>
      <c r="BJ275" s="1"/>
      <c r="BK275" s="1"/>
    </row>
    <row r="276" spans="1:63" ht="15.75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1"/>
      <c r="BG276" s="1"/>
      <c r="BH276" s="1"/>
      <c r="BI276" s="1"/>
      <c r="BJ276" s="1"/>
      <c r="BK276" s="1"/>
    </row>
    <row r="277" spans="1:63" ht="15.75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1"/>
      <c r="BG277" s="1"/>
      <c r="BH277" s="1"/>
      <c r="BI277" s="1"/>
      <c r="BJ277" s="1"/>
      <c r="BK277" s="1"/>
    </row>
    <row r="278" spans="1:63" ht="15.75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1"/>
      <c r="BG278" s="1"/>
      <c r="BH278" s="1"/>
      <c r="BI278" s="1"/>
      <c r="BJ278" s="1"/>
      <c r="BK278" s="1"/>
    </row>
    <row r="279" spans="1:63" ht="15.75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1"/>
      <c r="BG279" s="1"/>
      <c r="BH279" s="1"/>
      <c r="BI279" s="1"/>
      <c r="BJ279" s="1"/>
      <c r="BK279" s="1"/>
    </row>
    <row r="280" spans="1:63" ht="15.75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1"/>
      <c r="BG280" s="1"/>
      <c r="BH280" s="1"/>
      <c r="BI280" s="1"/>
      <c r="BJ280" s="1"/>
      <c r="BK280" s="1"/>
    </row>
    <row r="281" spans="1:63" ht="15.75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1"/>
      <c r="BG281" s="1"/>
      <c r="BH281" s="1"/>
      <c r="BI281" s="1"/>
      <c r="BJ281" s="1"/>
      <c r="BK281" s="1"/>
    </row>
    <row r="282" spans="1:63" ht="15.75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1"/>
      <c r="BG282" s="1"/>
      <c r="BH282" s="1"/>
      <c r="BI282" s="1"/>
      <c r="BJ282" s="1"/>
      <c r="BK282" s="1"/>
    </row>
    <row r="283" spans="1:63" ht="15.75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1"/>
      <c r="BG283" s="1"/>
      <c r="BH283" s="1"/>
      <c r="BI283" s="1"/>
      <c r="BJ283" s="1"/>
      <c r="BK283" s="1"/>
    </row>
    <row r="284" spans="1:63" ht="15.75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1"/>
      <c r="BG284" s="1"/>
      <c r="BH284" s="1"/>
      <c r="BI284" s="1"/>
      <c r="BJ284" s="1"/>
      <c r="BK284" s="1"/>
    </row>
    <row r="285" spans="1:63" ht="15.75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1"/>
      <c r="BG285" s="1"/>
      <c r="BH285" s="1"/>
      <c r="BI285" s="1"/>
      <c r="BJ285" s="1"/>
      <c r="BK285" s="1"/>
    </row>
    <row r="286" spans="1:63" ht="15.75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1"/>
      <c r="BG286" s="1"/>
      <c r="BH286" s="1"/>
      <c r="BI286" s="1"/>
      <c r="BJ286" s="1"/>
      <c r="BK286" s="1"/>
    </row>
    <row r="287" spans="1:63" ht="15.75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1"/>
      <c r="BG287" s="1"/>
      <c r="BH287" s="1"/>
      <c r="BI287" s="1"/>
      <c r="BJ287" s="1"/>
      <c r="BK287" s="1"/>
    </row>
    <row r="288" spans="1:63" ht="15.75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1"/>
      <c r="BG288" s="1"/>
      <c r="BH288" s="1"/>
      <c r="BI288" s="1"/>
      <c r="BJ288" s="1"/>
      <c r="BK288" s="1"/>
    </row>
    <row r="289" spans="1:63" ht="15.75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1"/>
      <c r="BG289" s="1"/>
      <c r="BH289" s="1"/>
      <c r="BI289" s="1"/>
      <c r="BJ289" s="1"/>
      <c r="BK289" s="1"/>
    </row>
    <row r="290" spans="1:63" ht="15.75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1"/>
      <c r="BG290" s="1"/>
      <c r="BH290" s="1"/>
      <c r="BI290" s="1"/>
      <c r="BJ290" s="1"/>
      <c r="BK290" s="1"/>
    </row>
    <row r="291" spans="1:63" ht="15.75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1"/>
      <c r="BG291" s="1"/>
      <c r="BH291" s="1"/>
      <c r="BI291" s="1"/>
      <c r="BJ291" s="1"/>
      <c r="BK291" s="1"/>
    </row>
    <row r="292" spans="1:63" ht="15.75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1"/>
      <c r="BG292" s="1"/>
      <c r="BH292" s="1"/>
      <c r="BI292" s="1"/>
      <c r="BJ292" s="1"/>
      <c r="BK292" s="1"/>
    </row>
    <row r="293" spans="1:63" ht="15.75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1"/>
      <c r="BG293" s="1"/>
      <c r="BH293" s="1"/>
      <c r="BI293" s="1"/>
      <c r="BJ293" s="1"/>
      <c r="BK293" s="1"/>
    </row>
    <row r="294" spans="1:63" ht="15.75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1"/>
      <c r="BG294" s="1"/>
      <c r="BH294" s="1"/>
      <c r="BI294" s="1"/>
      <c r="BJ294" s="1"/>
      <c r="BK294" s="1"/>
    </row>
    <row r="295" spans="1:63" ht="15.75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1"/>
      <c r="BG295" s="1"/>
      <c r="BH295" s="1"/>
      <c r="BI295" s="1"/>
      <c r="BJ295" s="1"/>
      <c r="BK295" s="1"/>
    </row>
    <row r="296" spans="1:63" ht="15.75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1"/>
      <c r="BG296" s="1"/>
      <c r="BH296" s="1"/>
      <c r="BI296" s="1"/>
      <c r="BJ296" s="1"/>
      <c r="BK296" s="1"/>
    </row>
    <row r="297" spans="1:63" ht="15.75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1"/>
      <c r="BG297" s="1"/>
      <c r="BH297" s="1"/>
      <c r="BI297" s="1"/>
      <c r="BJ297" s="1"/>
      <c r="BK297" s="1"/>
    </row>
    <row r="298" spans="1:63" ht="15.75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1"/>
      <c r="BG298" s="1"/>
      <c r="BH298" s="1"/>
      <c r="BI298" s="1"/>
      <c r="BJ298" s="1"/>
      <c r="BK298" s="1"/>
    </row>
    <row r="299" spans="1:63" ht="15.75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1"/>
      <c r="BG299" s="1"/>
      <c r="BH299" s="1"/>
      <c r="BI299" s="1"/>
      <c r="BJ299" s="1"/>
      <c r="BK299" s="1"/>
    </row>
    <row r="300" spans="1:63" ht="15.75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1"/>
      <c r="BG300" s="1"/>
      <c r="BH300" s="1"/>
      <c r="BI300" s="1"/>
      <c r="BJ300" s="1"/>
      <c r="BK300" s="1"/>
    </row>
    <row r="301" spans="1:63" ht="15.75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1"/>
      <c r="BG301" s="1"/>
      <c r="BH301" s="1"/>
      <c r="BI301" s="1"/>
      <c r="BJ301" s="1"/>
      <c r="BK301" s="1"/>
    </row>
    <row r="302" spans="1:63" ht="15.75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1"/>
      <c r="BG302" s="1"/>
      <c r="BH302" s="1"/>
      <c r="BI302" s="1"/>
      <c r="BJ302" s="1"/>
      <c r="BK302" s="1"/>
    </row>
    <row r="303" spans="1:63" ht="15.75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1"/>
      <c r="BG303" s="1"/>
      <c r="BH303" s="1"/>
      <c r="BI303" s="1"/>
      <c r="BJ303" s="1"/>
      <c r="BK303" s="1"/>
    </row>
    <row r="304" spans="1:63" ht="15.75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1"/>
      <c r="BG304" s="1"/>
      <c r="BH304" s="1"/>
      <c r="BI304" s="1"/>
      <c r="BJ304" s="1"/>
      <c r="BK304" s="1"/>
    </row>
    <row r="305" spans="1:63" ht="15.75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1"/>
      <c r="BG305" s="1"/>
      <c r="BH305" s="1"/>
      <c r="BI305" s="1"/>
      <c r="BJ305" s="1"/>
      <c r="BK305" s="1"/>
    </row>
    <row r="306" spans="1:63" ht="15.75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1"/>
      <c r="BG306" s="1"/>
      <c r="BH306" s="1"/>
      <c r="BI306" s="1"/>
      <c r="BJ306" s="1"/>
      <c r="BK306" s="1"/>
    </row>
    <row r="307" spans="1:63" ht="15.75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1"/>
      <c r="BG307" s="1"/>
      <c r="BH307" s="1"/>
      <c r="BI307" s="1"/>
      <c r="BJ307" s="1"/>
      <c r="BK307" s="1"/>
    </row>
    <row r="308" spans="1:63" ht="15.75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1"/>
      <c r="BG308" s="1"/>
      <c r="BH308" s="1"/>
      <c r="BI308" s="1"/>
      <c r="BJ308" s="1"/>
      <c r="BK308" s="1"/>
    </row>
    <row r="309" spans="1:63" ht="15.75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1"/>
      <c r="BG309" s="1"/>
      <c r="BH309" s="1"/>
      <c r="BI309" s="1"/>
      <c r="BJ309" s="1"/>
      <c r="BK309" s="1"/>
    </row>
    <row r="310" spans="1:63" ht="15.75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1"/>
      <c r="BG310" s="1"/>
      <c r="BH310" s="1"/>
      <c r="BI310" s="1"/>
      <c r="BJ310" s="1"/>
      <c r="BK310" s="1"/>
    </row>
    <row r="311" spans="1:63" ht="15.75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1"/>
      <c r="BG311" s="1"/>
      <c r="BH311" s="1"/>
      <c r="BI311" s="1"/>
      <c r="BJ311" s="1"/>
      <c r="BK311" s="1"/>
    </row>
    <row r="312" spans="1:63" ht="15.75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1"/>
      <c r="BG312" s="1"/>
      <c r="BH312" s="1"/>
      <c r="BI312" s="1"/>
      <c r="BJ312" s="1"/>
      <c r="BK312" s="1"/>
    </row>
    <row r="313" spans="1:63" ht="15.75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1"/>
      <c r="BG313" s="1"/>
      <c r="BH313" s="1"/>
      <c r="BI313" s="1"/>
      <c r="BJ313" s="1"/>
      <c r="BK313" s="1"/>
    </row>
    <row r="314" spans="1:63" ht="15.75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1"/>
      <c r="BG314" s="1"/>
      <c r="BH314" s="1"/>
      <c r="BI314" s="1"/>
      <c r="BJ314" s="1"/>
      <c r="BK314" s="1"/>
    </row>
    <row r="315" spans="1:63" ht="15.75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1"/>
      <c r="BG315" s="1"/>
      <c r="BH315" s="1"/>
      <c r="BI315" s="1"/>
      <c r="BJ315" s="1"/>
      <c r="BK315" s="1"/>
    </row>
    <row r="316" spans="1:63" ht="15.75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1"/>
      <c r="BG316" s="1"/>
      <c r="BH316" s="1"/>
      <c r="BI316" s="1"/>
      <c r="BJ316" s="1"/>
      <c r="BK316" s="1"/>
    </row>
    <row r="317" spans="1:63" ht="15.75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1"/>
      <c r="BG317" s="1"/>
      <c r="BH317" s="1"/>
      <c r="BI317" s="1"/>
      <c r="BJ317" s="1"/>
      <c r="BK317" s="1"/>
    </row>
    <row r="318" spans="1:63" ht="15.75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1"/>
      <c r="BG318" s="1"/>
      <c r="BH318" s="1"/>
      <c r="BI318" s="1"/>
      <c r="BJ318" s="1"/>
      <c r="BK318" s="1"/>
    </row>
    <row r="319" spans="1:63" ht="15.75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1"/>
      <c r="BG319" s="1"/>
      <c r="BH319" s="1"/>
      <c r="BI319" s="1"/>
      <c r="BJ319" s="1"/>
      <c r="BK319" s="1"/>
    </row>
    <row r="320" spans="1:63" ht="15.75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1"/>
      <c r="BG320" s="1"/>
      <c r="BH320" s="1"/>
      <c r="BI320" s="1"/>
      <c r="BJ320" s="1"/>
      <c r="BK320" s="1"/>
    </row>
    <row r="321" spans="1:63" ht="15.75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1"/>
      <c r="BG321" s="1"/>
      <c r="BH321" s="1"/>
      <c r="BI321" s="1"/>
      <c r="BJ321" s="1"/>
      <c r="BK321" s="1"/>
    </row>
    <row r="322" spans="1:63" ht="15.75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1"/>
      <c r="BG322" s="1"/>
      <c r="BH322" s="1"/>
      <c r="BI322" s="1"/>
      <c r="BJ322" s="1"/>
      <c r="BK322" s="1"/>
    </row>
    <row r="323" spans="1:63" ht="15.75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1"/>
      <c r="BG323" s="1"/>
      <c r="BH323" s="1"/>
      <c r="BI323" s="1"/>
      <c r="BJ323" s="1"/>
      <c r="BK323" s="1"/>
    </row>
    <row r="324" spans="1:63" ht="15.75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1"/>
      <c r="BG324" s="1"/>
      <c r="BH324" s="1"/>
      <c r="BI324" s="1"/>
      <c r="BJ324" s="1"/>
      <c r="BK324" s="1"/>
    </row>
    <row r="325" spans="1:63" ht="15.75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1"/>
      <c r="BG325" s="1"/>
      <c r="BH325" s="1"/>
      <c r="BI325" s="1"/>
      <c r="BJ325" s="1"/>
      <c r="BK325" s="1"/>
    </row>
    <row r="326" spans="1:63" ht="15.75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1"/>
      <c r="BG326" s="1"/>
      <c r="BH326" s="1"/>
      <c r="BI326" s="1"/>
      <c r="BJ326" s="1"/>
      <c r="BK326" s="1"/>
    </row>
    <row r="327" spans="1:63" ht="15.75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1"/>
      <c r="BG327" s="1"/>
      <c r="BH327" s="1"/>
      <c r="BI327" s="1"/>
      <c r="BJ327" s="1"/>
      <c r="BK327" s="1"/>
    </row>
    <row r="328" spans="1:63" ht="15.75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1"/>
      <c r="BG328" s="1"/>
      <c r="BH328" s="1"/>
      <c r="BI328" s="1"/>
      <c r="BJ328" s="1"/>
      <c r="BK328" s="1"/>
    </row>
    <row r="329" spans="1:63" ht="15.75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1"/>
      <c r="BG329" s="1"/>
      <c r="BH329" s="1"/>
      <c r="BI329" s="1"/>
      <c r="BJ329" s="1"/>
      <c r="BK329" s="1"/>
    </row>
    <row r="330" spans="1:63" ht="15.75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1"/>
      <c r="BG330" s="1"/>
      <c r="BH330" s="1"/>
      <c r="BI330" s="1"/>
      <c r="BJ330" s="1"/>
      <c r="BK330" s="1"/>
    </row>
    <row r="331" spans="1:63" ht="15.75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1"/>
      <c r="BG331" s="1"/>
      <c r="BH331" s="1"/>
      <c r="BI331" s="1"/>
      <c r="BJ331" s="1"/>
      <c r="BK331" s="1"/>
    </row>
    <row r="332" spans="1:63" ht="15.75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1"/>
      <c r="BG332" s="1"/>
      <c r="BH332" s="1"/>
      <c r="BI332" s="1"/>
      <c r="BJ332" s="1"/>
      <c r="BK332" s="1"/>
    </row>
    <row r="333" spans="1:63" ht="15.75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1"/>
      <c r="BG333" s="1"/>
      <c r="BH333" s="1"/>
      <c r="BI333" s="1"/>
      <c r="BJ333" s="1"/>
      <c r="BK333" s="1"/>
    </row>
    <row r="334" spans="1:63" ht="15.75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1"/>
      <c r="BG334" s="1"/>
      <c r="BH334" s="1"/>
      <c r="BI334" s="1"/>
      <c r="BJ334" s="1"/>
      <c r="BK334" s="1"/>
    </row>
    <row r="335" spans="1:63" ht="15.75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1"/>
      <c r="BG335" s="1"/>
      <c r="BH335" s="1"/>
      <c r="BI335" s="1"/>
      <c r="BJ335" s="1"/>
      <c r="BK335" s="1"/>
    </row>
    <row r="336" spans="1:63" ht="15.75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1"/>
      <c r="BG336" s="1"/>
      <c r="BH336" s="1"/>
      <c r="BI336" s="1"/>
      <c r="BJ336" s="1"/>
      <c r="BK336" s="1"/>
    </row>
    <row r="337" spans="1:63" ht="15.75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1"/>
      <c r="BG337" s="1"/>
      <c r="BH337" s="1"/>
      <c r="BI337" s="1"/>
      <c r="BJ337" s="1"/>
      <c r="BK337" s="1"/>
    </row>
    <row r="338" spans="1:63" ht="15.75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1"/>
      <c r="BG338" s="1"/>
      <c r="BH338" s="1"/>
      <c r="BI338" s="1"/>
      <c r="BJ338" s="1"/>
      <c r="BK338" s="1"/>
    </row>
    <row r="339" spans="1:63" ht="15.75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1"/>
      <c r="BG339" s="1"/>
      <c r="BH339" s="1"/>
      <c r="BI339" s="1"/>
      <c r="BJ339" s="1"/>
      <c r="BK339" s="1"/>
    </row>
    <row r="340" spans="1:63" ht="15.75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1"/>
      <c r="BG340" s="1"/>
      <c r="BH340" s="1"/>
      <c r="BI340" s="1"/>
      <c r="BJ340" s="1"/>
      <c r="BK340" s="1"/>
    </row>
    <row r="341" spans="1:63" ht="15.75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1"/>
      <c r="BG341" s="1"/>
      <c r="BH341" s="1"/>
      <c r="BI341" s="1"/>
      <c r="BJ341" s="1"/>
      <c r="BK341" s="1"/>
    </row>
    <row r="342" spans="1:63" ht="15.75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1"/>
      <c r="BG342" s="1"/>
      <c r="BH342" s="1"/>
      <c r="BI342" s="1"/>
      <c r="BJ342" s="1"/>
      <c r="BK342" s="1"/>
    </row>
    <row r="343" spans="1:63" ht="15.75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1"/>
      <c r="BG343" s="1"/>
      <c r="BH343" s="1"/>
      <c r="BI343" s="1"/>
      <c r="BJ343" s="1"/>
      <c r="BK343" s="1"/>
    </row>
    <row r="344" spans="1:63" ht="15.75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1"/>
      <c r="BG344" s="1"/>
      <c r="BH344" s="1"/>
      <c r="BI344" s="1"/>
      <c r="BJ344" s="1"/>
      <c r="BK344" s="1"/>
    </row>
    <row r="345" spans="1:63" ht="15.75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1"/>
      <c r="BG345" s="1"/>
      <c r="BH345" s="1"/>
      <c r="BI345" s="1"/>
      <c r="BJ345" s="1"/>
      <c r="BK345" s="1"/>
    </row>
    <row r="346" spans="1:63" ht="15.75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1"/>
      <c r="BG346" s="1"/>
      <c r="BH346" s="1"/>
      <c r="BI346" s="1"/>
      <c r="BJ346" s="1"/>
      <c r="BK346" s="1"/>
    </row>
    <row r="347" spans="1:63" ht="15.75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1"/>
      <c r="BG347" s="1"/>
      <c r="BH347" s="1"/>
      <c r="BI347" s="1"/>
      <c r="BJ347" s="1"/>
      <c r="BK347" s="1"/>
    </row>
    <row r="348" spans="1:63" ht="15.75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1"/>
      <c r="BG348" s="1"/>
      <c r="BH348" s="1"/>
      <c r="BI348" s="1"/>
      <c r="BJ348" s="1"/>
      <c r="BK348" s="1"/>
    </row>
    <row r="349" spans="1:63" ht="15.75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1"/>
      <c r="BG349" s="1"/>
      <c r="BH349" s="1"/>
      <c r="BI349" s="1"/>
      <c r="BJ349" s="1"/>
      <c r="BK349" s="1"/>
    </row>
    <row r="350" spans="1:63" ht="15.75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1"/>
      <c r="BG350" s="1"/>
      <c r="BH350" s="1"/>
      <c r="BI350" s="1"/>
      <c r="BJ350" s="1"/>
      <c r="BK350" s="1"/>
    </row>
    <row r="351" spans="1:63" ht="15.75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1"/>
      <c r="BG351" s="1"/>
      <c r="BH351" s="1"/>
      <c r="BI351" s="1"/>
      <c r="BJ351" s="1"/>
      <c r="BK351" s="1"/>
    </row>
    <row r="352" spans="1:63" ht="15.75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1"/>
      <c r="BG352" s="1"/>
      <c r="BH352" s="1"/>
      <c r="BI352" s="1"/>
      <c r="BJ352" s="1"/>
      <c r="BK352" s="1"/>
    </row>
    <row r="353" spans="1:63" ht="15.75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1"/>
      <c r="BG353" s="1"/>
      <c r="BH353" s="1"/>
      <c r="BI353" s="1"/>
      <c r="BJ353" s="1"/>
      <c r="BK353" s="1"/>
    </row>
    <row r="354" spans="1:63" ht="15.75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1"/>
      <c r="BG354" s="1"/>
      <c r="BH354" s="1"/>
      <c r="BI354" s="1"/>
      <c r="BJ354" s="1"/>
      <c r="BK354" s="1"/>
    </row>
    <row r="355" spans="1:63" ht="15.75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1"/>
      <c r="BG355" s="1"/>
      <c r="BH355" s="1"/>
      <c r="BI355" s="1"/>
      <c r="BJ355" s="1"/>
      <c r="BK355" s="1"/>
    </row>
    <row r="356" spans="1:63" ht="15.75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1"/>
      <c r="BG356" s="1"/>
      <c r="BH356" s="1"/>
      <c r="BI356" s="1"/>
      <c r="BJ356" s="1"/>
      <c r="BK356" s="1"/>
    </row>
    <row r="357" spans="1:63" ht="15.75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1"/>
      <c r="BG357" s="1"/>
      <c r="BH357" s="1"/>
      <c r="BI357" s="1"/>
      <c r="BJ357" s="1"/>
      <c r="BK357" s="1"/>
    </row>
    <row r="358" spans="1:63" ht="15.75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1"/>
      <c r="BG358" s="1"/>
      <c r="BH358" s="1"/>
      <c r="BI358" s="1"/>
      <c r="BJ358" s="1"/>
      <c r="BK358" s="1"/>
    </row>
    <row r="359" spans="1:63" ht="15.75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1"/>
      <c r="BG359" s="1"/>
      <c r="BH359" s="1"/>
      <c r="BI359" s="1"/>
      <c r="BJ359" s="1"/>
      <c r="BK359" s="1"/>
    </row>
    <row r="360" spans="1:63" ht="15.75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1"/>
      <c r="BG360" s="1"/>
      <c r="BH360" s="1"/>
      <c r="BI360" s="1"/>
      <c r="BJ360" s="1"/>
      <c r="BK360" s="1"/>
    </row>
    <row r="361" spans="1:63" ht="15.75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1"/>
      <c r="BG361" s="1"/>
      <c r="BH361" s="1"/>
      <c r="BI361" s="1"/>
      <c r="BJ361" s="1"/>
      <c r="BK361" s="1"/>
    </row>
    <row r="362" spans="1:63" ht="15.75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1"/>
      <c r="BG362" s="1"/>
      <c r="BH362" s="1"/>
      <c r="BI362" s="1"/>
      <c r="BJ362" s="1"/>
      <c r="BK362" s="1"/>
    </row>
    <row r="363" spans="1:63" ht="15.75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1"/>
      <c r="BG363" s="1"/>
      <c r="BH363" s="1"/>
      <c r="BI363" s="1"/>
      <c r="BJ363" s="1"/>
      <c r="BK363" s="1"/>
    </row>
    <row r="364" spans="1:63" ht="15.75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1"/>
      <c r="BG364" s="1"/>
      <c r="BH364" s="1"/>
      <c r="BI364" s="1"/>
      <c r="BJ364" s="1"/>
      <c r="BK364" s="1"/>
    </row>
    <row r="365" spans="1:63" ht="15.75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1"/>
      <c r="BG365" s="1"/>
      <c r="BH365" s="1"/>
      <c r="BI365" s="1"/>
      <c r="BJ365" s="1"/>
      <c r="BK365" s="1"/>
    </row>
    <row r="366" spans="1:63" ht="15.75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1"/>
      <c r="BG366" s="1"/>
      <c r="BH366" s="1"/>
      <c r="BI366" s="1"/>
      <c r="BJ366" s="1"/>
      <c r="BK366" s="1"/>
    </row>
    <row r="367" spans="1:63" ht="15.75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1"/>
      <c r="BG367" s="1"/>
      <c r="BH367" s="1"/>
      <c r="BI367" s="1"/>
      <c r="BJ367" s="1"/>
      <c r="BK367" s="1"/>
    </row>
    <row r="368" spans="1:63" ht="15.75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1"/>
      <c r="BG368" s="1"/>
      <c r="BH368" s="1"/>
      <c r="BI368" s="1"/>
      <c r="BJ368" s="1"/>
      <c r="BK368" s="1"/>
    </row>
    <row r="369" spans="1:63" ht="15.75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1"/>
      <c r="BG369" s="1"/>
      <c r="BH369" s="1"/>
      <c r="BI369" s="1"/>
      <c r="BJ369" s="1"/>
      <c r="BK369" s="1"/>
    </row>
    <row r="370" spans="1:63" ht="15.75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1"/>
      <c r="BG370" s="1"/>
      <c r="BH370" s="1"/>
      <c r="BI370" s="1"/>
      <c r="BJ370" s="1"/>
      <c r="BK370" s="1"/>
    </row>
    <row r="371" spans="1:63" ht="15.75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1"/>
      <c r="BG371" s="1"/>
      <c r="BH371" s="1"/>
      <c r="BI371" s="1"/>
      <c r="BJ371" s="1"/>
      <c r="BK371" s="1"/>
    </row>
    <row r="372" spans="1:63" ht="15.75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1"/>
      <c r="BG372" s="1"/>
      <c r="BH372" s="1"/>
      <c r="BI372" s="1"/>
      <c r="BJ372" s="1"/>
      <c r="BK372" s="1"/>
    </row>
    <row r="373" spans="1:63" ht="15.75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1"/>
      <c r="BG373" s="1"/>
      <c r="BH373" s="1"/>
      <c r="BI373" s="1"/>
      <c r="BJ373" s="1"/>
      <c r="BK373" s="1"/>
    </row>
    <row r="374" spans="1:63" ht="15.75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1"/>
      <c r="BG374" s="1"/>
      <c r="BH374" s="1"/>
      <c r="BI374" s="1"/>
      <c r="BJ374" s="1"/>
      <c r="BK374" s="1"/>
    </row>
    <row r="375" spans="1:63" ht="15.75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1"/>
      <c r="BG375" s="1"/>
      <c r="BH375" s="1"/>
      <c r="BI375" s="1"/>
      <c r="BJ375" s="1"/>
      <c r="BK375" s="1"/>
    </row>
    <row r="376" spans="1:63" ht="15.75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1"/>
      <c r="BG376" s="1"/>
      <c r="BH376" s="1"/>
      <c r="BI376" s="1"/>
      <c r="BJ376" s="1"/>
      <c r="BK376" s="1"/>
    </row>
    <row r="377" spans="1:63" ht="15.75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1"/>
      <c r="BG377" s="1"/>
      <c r="BH377" s="1"/>
      <c r="BI377" s="1"/>
      <c r="BJ377" s="1"/>
      <c r="BK377" s="1"/>
    </row>
    <row r="378" spans="1:63" ht="15.75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1"/>
      <c r="BG378" s="1"/>
      <c r="BH378" s="1"/>
      <c r="BI378" s="1"/>
      <c r="BJ378" s="1"/>
      <c r="BK378" s="1"/>
    </row>
    <row r="379" spans="1:63" ht="15.75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1"/>
      <c r="BG379" s="1"/>
      <c r="BH379" s="1"/>
      <c r="BI379" s="1"/>
      <c r="BJ379" s="1"/>
      <c r="BK379" s="1"/>
    </row>
    <row r="380" spans="1:63" ht="15.75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1"/>
      <c r="BG380" s="1"/>
      <c r="BH380" s="1"/>
      <c r="BI380" s="1"/>
      <c r="BJ380" s="1"/>
      <c r="BK380" s="1"/>
    </row>
    <row r="381" spans="1:63" ht="15.75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1"/>
      <c r="BG381" s="1"/>
      <c r="BH381" s="1"/>
      <c r="BI381" s="1"/>
      <c r="BJ381" s="1"/>
      <c r="BK381" s="1"/>
    </row>
    <row r="382" spans="1:63" ht="15.75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1"/>
      <c r="BG382" s="1"/>
      <c r="BH382" s="1"/>
      <c r="BI382" s="1"/>
      <c r="BJ382" s="1"/>
      <c r="BK382" s="1"/>
    </row>
    <row r="383" spans="1:63" ht="15.75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1"/>
      <c r="BG383" s="1"/>
      <c r="BH383" s="1"/>
      <c r="BI383" s="1"/>
      <c r="BJ383" s="1"/>
      <c r="BK383" s="1"/>
    </row>
    <row r="384" spans="1:63" ht="15.75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1"/>
      <c r="BG384" s="1"/>
      <c r="BH384" s="1"/>
      <c r="BI384" s="1"/>
      <c r="BJ384" s="1"/>
      <c r="BK384" s="1"/>
    </row>
    <row r="385" spans="1:63" ht="15.75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1"/>
      <c r="BG385" s="1"/>
      <c r="BH385" s="1"/>
      <c r="BI385" s="1"/>
      <c r="BJ385" s="1"/>
      <c r="BK385" s="1"/>
    </row>
    <row r="386" spans="1:63" ht="15.75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1"/>
      <c r="BG386" s="1"/>
      <c r="BH386" s="1"/>
      <c r="BI386" s="1"/>
      <c r="BJ386" s="1"/>
      <c r="BK386" s="1"/>
    </row>
    <row r="387" spans="1:63" ht="15.75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1"/>
      <c r="BG387" s="1"/>
      <c r="BH387" s="1"/>
      <c r="BI387" s="1"/>
      <c r="BJ387" s="1"/>
      <c r="BK387" s="1"/>
    </row>
    <row r="388" spans="1:63" ht="15.75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1"/>
      <c r="BG388" s="1"/>
      <c r="BH388" s="1"/>
      <c r="BI388" s="1"/>
      <c r="BJ388" s="1"/>
      <c r="BK388" s="1"/>
    </row>
    <row r="389" spans="1:63" ht="15.75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1"/>
      <c r="BG389" s="1"/>
      <c r="BH389" s="1"/>
      <c r="BI389" s="1"/>
      <c r="BJ389" s="1"/>
      <c r="BK389" s="1"/>
    </row>
    <row r="390" spans="1:63" ht="15.75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1"/>
      <c r="BG390" s="1"/>
      <c r="BH390" s="1"/>
      <c r="BI390" s="1"/>
      <c r="BJ390" s="1"/>
      <c r="BK390" s="1"/>
    </row>
    <row r="391" spans="1:63" ht="15.75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1"/>
      <c r="BG391" s="1"/>
      <c r="BH391" s="1"/>
      <c r="BI391" s="1"/>
      <c r="BJ391" s="1"/>
      <c r="BK391" s="1"/>
    </row>
    <row r="392" spans="1:63" ht="15.75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1"/>
      <c r="BG392" s="1"/>
      <c r="BH392" s="1"/>
      <c r="BI392" s="1"/>
      <c r="BJ392" s="1"/>
      <c r="BK392" s="1"/>
    </row>
    <row r="393" spans="1:63" ht="15.75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1"/>
      <c r="BG393" s="1"/>
      <c r="BH393" s="1"/>
      <c r="BI393" s="1"/>
      <c r="BJ393" s="1"/>
      <c r="BK393" s="1"/>
    </row>
    <row r="394" spans="1:63" ht="15.75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1"/>
      <c r="BG394" s="1"/>
      <c r="BH394" s="1"/>
      <c r="BI394" s="1"/>
      <c r="BJ394" s="1"/>
      <c r="BK394" s="1"/>
    </row>
    <row r="395" spans="1:63" ht="15.75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1"/>
      <c r="BG395" s="1"/>
      <c r="BH395" s="1"/>
      <c r="BI395" s="1"/>
      <c r="BJ395" s="1"/>
      <c r="BK395" s="1"/>
    </row>
    <row r="396" spans="1:63" ht="15.75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1"/>
      <c r="BG396" s="1"/>
      <c r="BH396" s="1"/>
      <c r="BI396" s="1"/>
      <c r="BJ396" s="1"/>
      <c r="BK396" s="1"/>
    </row>
    <row r="397" spans="1:63" ht="15.75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1"/>
      <c r="BG397" s="1"/>
      <c r="BH397" s="1"/>
      <c r="BI397" s="1"/>
      <c r="BJ397" s="1"/>
      <c r="BK397" s="1"/>
    </row>
    <row r="398" spans="1:63" ht="15.75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1"/>
      <c r="BG398" s="1"/>
      <c r="BH398" s="1"/>
      <c r="BI398" s="1"/>
      <c r="BJ398" s="1"/>
      <c r="BK398" s="1"/>
    </row>
    <row r="399" spans="1:63" ht="15.75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1"/>
      <c r="BG399" s="1"/>
      <c r="BH399" s="1"/>
      <c r="BI399" s="1"/>
      <c r="BJ399" s="1"/>
      <c r="BK399" s="1"/>
    </row>
    <row r="400" spans="1:63" ht="15.75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1"/>
      <c r="BG400" s="1"/>
      <c r="BH400" s="1"/>
      <c r="BI400" s="1"/>
      <c r="BJ400" s="1"/>
      <c r="BK400" s="1"/>
    </row>
    <row r="401" spans="1:63" ht="15.75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1"/>
      <c r="BG401" s="1"/>
      <c r="BH401" s="1"/>
      <c r="BI401" s="1"/>
      <c r="BJ401" s="1"/>
      <c r="BK401" s="1"/>
    </row>
    <row r="402" spans="1:63" ht="15.75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1"/>
      <c r="BG402" s="1"/>
      <c r="BH402" s="1"/>
      <c r="BI402" s="1"/>
      <c r="BJ402" s="1"/>
      <c r="BK402" s="1"/>
    </row>
    <row r="403" spans="1:63" ht="15.75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1"/>
      <c r="BG403" s="1"/>
      <c r="BH403" s="1"/>
      <c r="BI403" s="1"/>
      <c r="BJ403" s="1"/>
      <c r="BK403" s="1"/>
    </row>
    <row r="404" spans="1:63" ht="15.75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1"/>
      <c r="BG404" s="1"/>
      <c r="BH404" s="1"/>
      <c r="BI404" s="1"/>
      <c r="BJ404" s="1"/>
      <c r="BK404" s="1"/>
    </row>
    <row r="405" spans="1:63" ht="15.75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1"/>
      <c r="BG405" s="1"/>
      <c r="BH405" s="1"/>
      <c r="BI405" s="1"/>
      <c r="BJ405" s="1"/>
      <c r="BK405" s="1"/>
    </row>
    <row r="406" spans="1:63" ht="15.75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1"/>
      <c r="BG406" s="1"/>
      <c r="BH406" s="1"/>
      <c r="BI406" s="1"/>
      <c r="BJ406" s="1"/>
      <c r="BK406" s="1"/>
    </row>
    <row r="407" spans="1:63" ht="15.75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1"/>
      <c r="BG407" s="1"/>
      <c r="BH407" s="1"/>
      <c r="BI407" s="1"/>
      <c r="BJ407" s="1"/>
      <c r="BK407" s="1"/>
    </row>
    <row r="408" spans="1:63" ht="15.75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1"/>
      <c r="BG408" s="1"/>
      <c r="BH408" s="1"/>
      <c r="BI408" s="1"/>
      <c r="BJ408" s="1"/>
      <c r="BK408" s="1"/>
    </row>
    <row r="409" spans="1:63" ht="15.75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1"/>
      <c r="BG409" s="1"/>
      <c r="BH409" s="1"/>
      <c r="BI409" s="1"/>
      <c r="BJ409" s="1"/>
      <c r="BK409" s="1"/>
    </row>
    <row r="410" spans="1:63" ht="15.75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1"/>
      <c r="BG410" s="1"/>
      <c r="BH410" s="1"/>
      <c r="BI410" s="1"/>
      <c r="BJ410" s="1"/>
      <c r="BK410" s="1"/>
    </row>
    <row r="411" spans="1:63" ht="15.75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1"/>
      <c r="BG411" s="1"/>
      <c r="BH411" s="1"/>
      <c r="BI411" s="1"/>
      <c r="BJ411" s="1"/>
      <c r="BK411" s="1"/>
    </row>
    <row r="412" spans="1:63" ht="15.75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1"/>
      <c r="BG412" s="1"/>
      <c r="BH412" s="1"/>
      <c r="BI412" s="1"/>
      <c r="BJ412" s="1"/>
      <c r="BK412" s="1"/>
    </row>
    <row r="413" spans="1:63" ht="15.75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1"/>
      <c r="BG413" s="1"/>
      <c r="BH413" s="1"/>
      <c r="BI413" s="1"/>
      <c r="BJ413" s="1"/>
      <c r="BK413" s="1"/>
    </row>
    <row r="414" spans="1:63" ht="15.75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1"/>
      <c r="BG414" s="1"/>
      <c r="BH414" s="1"/>
      <c r="BI414" s="1"/>
      <c r="BJ414" s="1"/>
      <c r="BK414" s="1"/>
    </row>
    <row r="415" spans="1:63" ht="15.75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1"/>
      <c r="BG415" s="1"/>
      <c r="BH415" s="1"/>
      <c r="BI415" s="1"/>
      <c r="BJ415" s="1"/>
      <c r="BK415" s="1"/>
    </row>
    <row r="416" spans="1:63" ht="15.75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1"/>
      <c r="BG416" s="1"/>
      <c r="BH416" s="1"/>
      <c r="BI416" s="1"/>
      <c r="BJ416" s="1"/>
      <c r="BK416" s="1"/>
    </row>
    <row r="417" spans="1:63" ht="15.75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1"/>
      <c r="BG417" s="1"/>
      <c r="BH417" s="1"/>
      <c r="BI417" s="1"/>
      <c r="BJ417" s="1"/>
      <c r="BK417" s="1"/>
    </row>
    <row r="418" spans="1:63" ht="15.75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1"/>
      <c r="BG418" s="1"/>
      <c r="BH418" s="1"/>
      <c r="BI418" s="1"/>
      <c r="BJ418" s="1"/>
      <c r="BK418" s="1"/>
    </row>
    <row r="419" spans="1:63" ht="15.75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1"/>
      <c r="BG419" s="1"/>
      <c r="BH419" s="1"/>
      <c r="BI419" s="1"/>
      <c r="BJ419" s="1"/>
      <c r="BK419" s="1"/>
    </row>
    <row r="420" spans="1:63" ht="15.75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1"/>
      <c r="BG420" s="1"/>
      <c r="BH420" s="1"/>
      <c r="BI420" s="1"/>
      <c r="BJ420" s="1"/>
      <c r="BK420" s="1"/>
    </row>
    <row r="421" spans="1:63" ht="15.75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1"/>
      <c r="BG421" s="1"/>
      <c r="BH421" s="1"/>
      <c r="BI421" s="1"/>
      <c r="BJ421" s="1"/>
      <c r="BK421" s="1"/>
    </row>
    <row r="422" spans="1:63" ht="15.75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1"/>
      <c r="BG422" s="1"/>
      <c r="BH422" s="1"/>
      <c r="BI422" s="1"/>
      <c r="BJ422" s="1"/>
      <c r="BK422" s="1"/>
    </row>
    <row r="423" spans="1:63" ht="15.75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1"/>
      <c r="BG423" s="1"/>
      <c r="BH423" s="1"/>
      <c r="BI423" s="1"/>
      <c r="BJ423" s="1"/>
      <c r="BK423" s="1"/>
    </row>
    <row r="424" spans="1:63" ht="15.75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1"/>
      <c r="BG424" s="1"/>
      <c r="BH424" s="1"/>
      <c r="BI424" s="1"/>
      <c r="BJ424" s="1"/>
      <c r="BK424" s="1"/>
    </row>
    <row r="425" spans="1:63" ht="15.75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1"/>
      <c r="BG425" s="1"/>
      <c r="BH425" s="1"/>
      <c r="BI425" s="1"/>
      <c r="BJ425" s="1"/>
      <c r="BK425" s="1"/>
    </row>
    <row r="426" spans="1:63" ht="15.75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1"/>
      <c r="BG426" s="1"/>
      <c r="BH426" s="1"/>
      <c r="BI426" s="1"/>
      <c r="BJ426" s="1"/>
      <c r="BK426" s="1"/>
    </row>
    <row r="427" spans="1:63" ht="15.75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1"/>
      <c r="BG427" s="1"/>
      <c r="BH427" s="1"/>
      <c r="BI427" s="1"/>
      <c r="BJ427" s="1"/>
      <c r="BK427" s="1"/>
    </row>
    <row r="428" spans="1:63" ht="15.75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1"/>
      <c r="BG428" s="1"/>
      <c r="BH428" s="1"/>
      <c r="BI428" s="1"/>
      <c r="BJ428" s="1"/>
      <c r="BK428" s="1"/>
    </row>
    <row r="429" spans="1:63" ht="15.75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1"/>
      <c r="BG429" s="1"/>
      <c r="BH429" s="1"/>
      <c r="BI429" s="1"/>
      <c r="BJ429" s="1"/>
      <c r="BK429" s="1"/>
    </row>
    <row r="430" spans="1:63" ht="15.75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1"/>
      <c r="BG430" s="1"/>
      <c r="BH430" s="1"/>
      <c r="BI430" s="1"/>
      <c r="BJ430" s="1"/>
      <c r="BK430" s="1"/>
    </row>
    <row r="431" spans="1:63" ht="15.75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1"/>
      <c r="BG431" s="1"/>
      <c r="BH431" s="1"/>
      <c r="BI431" s="1"/>
      <c r="BJ431" s="1"/>
      <c r="BK431" s="1"/>
    </row>
    <row r="432" spans="1:63" ht="15.75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1"/>
      <c r="BG432" s="1"/>
      <c r="BH432" s="1"/>
      <c r="BI432" s="1"/>
      <c r="BJ432" s="1"/>
      <c r="BK432" s="1"/>
    </row>
    <row r="433" spans="1:63" ht="15.75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1"/>
      <c r="BG433" s="1"/>
      <c r="BH433" s="1"/>
      <c r="BI433" s="1"/>
      <c r="BJ433" s="1"/>
      <c r="BK433" s="1"/>
    </row>
    <row r="434" spans="1:63" ht="15.75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1"/>
      <c r="BG434" s="1"/>
      <c r="BH434" s="1"/>
      <c r="BI434" s="1"/>
      <c r="BJ434" s="1"/>
      <c r="BK434" s="1"/>
    </row>
    <row r="435" spans="1:63" ht="15.75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1"/>
      <c r="BG435" s="1"/>
      <c r="BH435" s="1"/>
      <c r="BI435" s="1"/>
      <c r="BJ435" s="1"/>
      <c r="BK435" s="1"/>
    </row>
    <row r="436" spans="1:63" ht="15.75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1"/>
      <c r="BG436" s="1"/>
      <c r="BH436" s="1"/>
      <c r="BI436" s="1"/>
      <c r="BJ436" s="1"/>
      <c r="BK436" s="1"/>
    </row>
    <row r="437" spans="1:63" ht="15.75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1"/>
      <c r="BG437" s="1"/>
      <c r="BH437" s="1"/>
      <c r="BI437" s="1"/>
      <c r="BJ437" s="1"/>
      <c r="BK437" s="1"/>
    </row>
    <row r="438" spans="1:63" ht="15.75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1"/>
      <c r="BG438" s="1"/>
      <c r="BH438" s="1"/>
      <c r="BI438" s="1"/>
      <c r="BJ438" s="1"/>
      <c r="BK438" s="1"/>
    </row>
    <row r="439" spans="1:63" ht="15.75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1"/>
      <c r="BG439" s="1"/>
      <c r="BH439" s="1"/>
      <c r="BI439" s="1"/>
      <c r="BJ439" s="1"/>
      <c r="BK439" s="1"/>
    </row>
    <row r="440" spans="1:63" ht="15.75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1"/>
      <c r="BG440" s="1"/>
      <c r="BH440" s="1"/>
      <c r="BI440" s="1"/>
      <c r="BJ440" s="1"/>
      <c r="BK440" s="1"/>
    </row>
    <row r="441" spans="1:63" ht="15.75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1"/>
      <c r="BG441" s="1"/>
      <c r="BH441" s="1"/>
      <c r="BI441" s="1"/>
      <c r="BJ441" s="1"/>
      <c r="BK441" s="1"/>
    </row>
    <row r="442" spans="1:63" ht="15.75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1"/>
      <c r="BG442" s="1"/>
      <c r="BH442" s="1"/>
      <c r="BI442" s="1"/>
      <c r="BJ442" s="1"/>
      <c r="BK442" s="1"/>
    </row>
    <row r="443" spans="1:63" ht="15.75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1"/>
      <c r="BG443" s="1"/>
      <c r="BH443" s="1"/>
      <c r="BI443" s="1"/>
      <c r="BJ443" s="1"/>
      <c r="BK443" s="1"/>
    </row>
    <row r="444" spans="1:63" ht="15.75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1"/>
      <c r="BG444" s="1"/>
      <c r="BH444" s="1"/>
      <c r="BI444" s="1"/>
      <c r="BJ444" s="1"/>
      <c r="BK444" s="1"/>
    </row>
    <row r="445" spans="1:63" ht="15.75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1"/>
      <c r="BG445" s="1"/>
      <c r="BH445" s="1"/>
      <c r="BI445" s="1"/>
      <c r="BJ445" s="1"/>
      <c r="BK445" s="1"/>
    </row>
    <row r="446" spans="1:63" ht="15.75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1"/>
      <c r="BG446" s="1"/>
      <c r="BH446" s="1"/>
      <c r="BI446" s="1"/>
      <c r="BJ446" s="1"/>
      <c r="BK446" s="1"/>
    </row>
    <row r="447" spans="1:63" ht="15.75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1"/>
      <c r="BG447" s="1"/>
      <c r="BH447" s="1"/>
      <c r="BI447" s="1"/>
      <c r="BJ447" s="1"/>
      <c r="BK447" s="1"/>
    </row>
    <row r="448" spans="1:63" ht="15.75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1"/>
      <c r="BG448" s="1"/>
      <c r="BH448" s="1"/>
      <c r="BI448" s="1"/>
      <c r="BJ448" s="1"/>
      <c r="BK448" s="1"/>
    </row>
    <row r="449" spans="1:63" ht="15.75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1"/>
      <c r="BG449" s="1"/>
      <c r="BH449" s="1"/>
      <c r="BI449" s="1"/>
      <c r="BJ449" s="1"/>
      <c r="BK449" s="1"/>
    </row>
    <row r="450" spans="1:63" ht="15.75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1"/>
      <c r="BG450" s="1"/>
      <c r="BH450" s="1"/>
      <c r="BI450" s="1"/>
      <c r="BJ450" s="1"/>
      <c r="BK450" s="1"/>
    </row>
    <row r="451" spans="1:63" ht="15.75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1"/>
      <c r="BG451" s="1"/>
      <c r="BH451" s="1"/>
      <c r="BI451" s="1"/>
      <c r="BJ451" s="1"/>
      <c r="BK451" s="1"/>
    </row>
    <row r="452" spans="1:63" ht="15.75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1"/>
      <c r="BG452" s="1"/>
      <c r="BH452" s="1"/>
      <c r="BI452" s="1"/>
      <c r="BJ452" s="1"/>
      <c r="BK452" s="1"/>
    </row>
    <row r="453" spans="1:63" ht="15.75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1"/>
      <c r="BG453" s="1"/>
      <c r="BH453" s="1"/>
      <c r="BI453" s="1"/>
      <c r="BJ453" s="1"/>
      <c r="BK453" s="1"/>
    </row>
    <row r="454" spans="1:63" ht="15.75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1"/>
      <c r="BG454" s="1"/>
      <c r="BH454" s="1"/>
      <c r="BI454" s="1"/>
      <c r="BJ454" s="1"/>
      <c r="BK454" s="1"/>
    </row>
    <row r="455" spans="1:63" ht="15.75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1"/>
      <c r="BG455" s="1"/>
      <c r="BH455" s="1"/>
      <c r="BI455" s="1"/>
      <c r="BJ455" s="1"/>
      <c r="BK455" s="1"/>
    </row>
    <row r="456" spans="1:63" ht="15.75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1"/>
      <c r="BG456" s="1"/>
      <c r="BH456" s="1"/>
      <c r="BI456" s="1"/>
      <c r="BJ456" s="1"/>
      <c r="BK456" s="1"/>
    </row>
    <row r="457" spans="1:63" ht="15.75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1"/>
      <c r="BG457" s="1"/>
      <c r="BH457" s="1"/>
      <c r="BI457" s="1"/>
      <c r="BJ457" s="1"/>
      <c r="BK457" s="1"/>
    </row>
    <row r="458" spans="1:63" ht="15.75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1"/>
      <c r="BG458" s="1"/>
      <c r="BH458" s="1"/>
      <c r="BI458" s="1"/>
      <c r="BJ458" s="1"/>
      <c r="BK458" s="1"/>
    </row>
    <row r="459" spans="1:63" ht="15.75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1"/>
      <c r="BG459" s="1"/>
      <c r="BH459" s="1"/>
      <c r="BI459" s="1"/>
      <c r="BJ459" s="1"/>
      <c r="BK459" s="1"/>
    </row>
    <row r="460" spans="1:63" ht="15.75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1"/>
      <c r="BG460" s="1"/>
      <c r="BH460" s="1"/>
      <c r="BI460" s="1"/>
      <c r="BJ460" s="1"/>
      <c r="BK460" s="1"/>
    </row>
    <row r="461" spans="1:63" ht="15.75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1"/>
      <c r="BG461" s="1"/>
      <c r="BH461" s="1"/>
      <c r="BI461" s="1"/>
      <c r="BJ461" s="1"/>
      <c r="BK461" s="1"/>
    </row>
    <row r="462" spans="1:63" ht="15.75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1"/>
      <c r="BG462" s="1"/>
      <c r="BH462" s="1"/>
      <c r="BI462" s="1"/>
      <c r="BJ462" s="1"/>
      <c r="BK462" s="1"/>
    </row>
    <row r="463" spans="1:63" ht="15.75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1"/>
      <c r="BG463" s="1"/>
      <c r="BH463" s="1"/>
      <c r="BI463" s="1"/>
      <c r="BJ463" s="1"/>
      <c r="BK463" s="1"/>
    </row>
    <row r="464" spans="1:63" ht="15.75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1"/>
      <c r="BG464" s="1"/>
      <c r="BH464" s="1"/>
      <c r="BI464" s="1"/>
      <c r="BJ464" s="1"/>
      <c r="BK464" s="1"/>
    </row>
    <row r="465" spans="1:63" ht="15.75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1"/>
      <c r="BG465" s="1"/>
      <c r="BH465" s="1"/>
      <c r="BI465" s="1"/>
      <c r="BJ465" s="1"/>
      <c r="BK465" s="1"/>
    </row>
    <row r="466" spans="1:63" ht="15.75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1"/>
      <c r="BG466" s="1"/>
      <c r="BH466" s="1"/>
      <c r="BI466" s="1"/>
      <c r="BJ466" s="1"/>
      <c r="BK466" s="1"/>
    </row>
    <row r="467" spans="1:63" ht="15.75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1"/>
      <c r="BG467" s="1"/>
      <c r="BH467" s="1"/>
      <c r="BI467" s="1"/>
      <c r="BJ467" s="1"/>
      <c r="BK467" s="1"/>
    </row>
    <row r="468" spans="1:63" ht="15.75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1"/>
      <c r="BG468" s="1"/>
      <c r="BH468" s="1"/>
      <c r="BI468" s="1"/>
      <c r="BJ468" s="1"/>
      <c r="BK468" s="1"/>
    </row>
    <row r="469" spans="1:63" ht="15.75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1"/>
      <c r="BG469" s="1"/>
      <c r="BH469" s="1"/>
      <c r="BI469" s="1"/>
      <c r="BJ469" s="1"/>
      <c r="BK469" s="1"/>
    </row>
    <row r="470" spans="1:63" ht="15.75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1"/>
      <c r="BG470" s="1"/>
      <c r="BH470" s="1"/>
      <c r="BI470" s="1"/>
      <c r="BJ470" s="1"/>
      <c r="BK470" s="1"/>
    </row>
    <row r="471" spans="1:63" ht="15.75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1"/>
      <c r="BG471" s="1"/>
      <c r="BH471" s="1"/>
      <c r="BI471" s="1"/>
      <c r="BJ471" s="1"/>
      <c r="BK471" s="1"/>
    </row>
    <row r="472" spans="1:63" ht="15.75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1"/>
      <c r="BG472" s="1"/>
      <c r="BH472" s="1"/>
      <c r="BI472" s="1"/>
      <c r="BJ472" s="1"/>
      <c r="BK472" s="1"/>
    </row>
    <row r="473" spans="1:63" ht="15.75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1"/>
      <c r="BG473" s="1"/>
      <c r="BH473" s="1"/>
      <c r="BI473" s="1"/>
      <c r="BJ473" s="1"/>
      <c r="BK473" s="1"/>
    </row>
    <row r="474" spans="1:63" ht="15.75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1"/>
      <c r="BG474" s="1"/>
      <c r="BH474" s="1"/>
      <c r="BI474" s="1"/>
      <c r="BJ474" s="1"/>
      <c r="BK474" s="1"/>
    </row>
    <row r="475" spans="1:63" ht="15.75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1"/>
      <c r="BG475" s="1"/>
      <c r="BH475" s="1"/>
      <c r="BI475" s="1"/>
      <c r="BJ475" s="1"/>
      <c r="BK475" s="1"/>
    </row>
    <row r="476" spans="1:63" ht="15.75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1"/>
      <c r="BG476" s="1"/>
      <c r="BH476" s="1"/>
      <c r="BI476" s="1"/>
      <c r="BJ476" s="1"/>
      <c r="BK476" s="1"/>
    </row>
    <row r="477" spans="1:63" ht="15.75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1"/>
      <c r="BG477" s="1"/>
      <c r="BH477" s="1"/>
      <c r="BI477" s="1"/>
      <c r="BJ477" s="1"/>
      <c r="BK477" s="1"/>
    </row>
    <row r="478" spans="1:63" ht="15.75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1"/>
      <c r="BG478" s="1"/>
      <c r="BH478" s="1"/>
      <c r="BI478" s="1"/>
      <c r="BJ478" s="1"/>
      <c r="BK478" s="1"/>
    </row>
    <row r="479" spans="1:63" ht="15.75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1"/>
      <c r="BG479" s="1"/>
      <c r="BH479" s="1"/>
      <c r="BI479" s="1"/>
      <c r="BJ479" s="1"/>
      <c r="BK479" s="1"/>
    </row>
    <row r="480" spans="1:63" ht="15.75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1"/>
      <c r="BG480" s="1"/>
      <c r="BH480" s="1"/>
      <c r="BI480" s="1"/>
      <c r="BJ480" s="1"/>
      <c r="BK480" s="1"/>
    </row>
    <row r="481" spans="1:63" ht="15.75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1"/>
      <c r="BG481" s="1"/>
      <c r="BH481" s="1"/>
      <c r="BI481" s="1"/>
      <c r="BJ481" s="1"/>
      <c r="BK481" s="1"/>
    </row>
    <row r="482" spans="1:63" ht="15.75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1"/>
      <c r="BG482" s="1"/>
      <c r="BH482" s="1"/>
      <c r="BI482" s="1"/>
      <c r="BJ482" s="1"/>
      <c r="BK482" s="1"/>
    </row>
    <row r="483" spans="1:63" ht="15.75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1"/>
      <c r="BG483" s="1"/>
      <c r="BH483" s="1"/>
      <c r="BI483" s="1"/>
      <c r="BJ483" s="1"/>
      <c r="BK483" s="1"/>
    </row>
    <row r="484" spans="1:63" ht="15.75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1"/>
      <c r="BG484" s="1"/>
      <c r="BH484" s="1"/>
      <c r="BI484" s="1"/>
      <c r="BJ484" s="1"/>
      <c r="BK484" s="1"/>
    </row>
    <row r="485" spans="1:63" ht="15.75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1"/>
      <c r="BG485" s="1"/>
      <c r="BH485" s="1"/>
      <c r="BI485" s="1"/>
      <c r="BJ485" s="1"/>
      <c r="BK485" s="1"/>
    </row>
    <row r="486" spans="1:63" ht="15.75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1"/>
      <c r="BG486" s="1"/>
      <c r="BH486" s="1"/>
      <c r="BI486" s="1"/>
      <c r="BJ486" s="1"/>
      <c r="BK486" s="1"/>
    </row>
    <row r="487" spans="1:63" ht="15.75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1"/>
      <c r="BG487" s="1"/>
      <c r="BH487" s="1"/>
      <c r="BI487" s="1"/>
      <c r="BJ487" s="1"/>
      <c r="BK487" s="1"/>
    </row>
    <row r="488" spans="1:63" ht="15.75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1"/>
      <c r="BG488" s="1"/>
      <c r="BH488" s="1"/>
      <c r="BI488" s="1"/>
      <c r="BJ488" s="1"/>
      <c r="BK488" s="1"/>
    </row>
    <row r="489" spans="1:63" ht="15.75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1"/>
      <c r="BG489" s="1"/>
      <c r="BH489" s="1"/>
      <c r="BI489" s="1"/>
      <c r="BJ489" s="1"/>
      <c r="BK489" s="1"/>
    </row>
    <row r="490" spans="1:63" ht="15.75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1"/>
      <c r="BG490" s="1"/>
      <c r="BH490" s="1"/>
      <c r="BI490" s="1"/>
      <c r="BJ490" s="1"/>
      <c r="BK490" s="1"/>
    </row>
    <row r="491" spans="1:63" ht="15.75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1"/>
      <c r="BG491" s="1"/>
      <c r="BH491" s="1"/>
      <c r="BI491" s="1"/>
      <c r="BJ491" s="1"/>
      <c r="BK491" s="1"/>
    </row>
    <row r="492" spans="1:63" ht="15.75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1"/>
      <c r="BG492" s="1"/>
      <c r="BH492" s="1"/>
      <c r="BI492" s="1"/>
      <c r="BJ492" s="1"/>
      <c r="BK492" s="1"/>
    </row>
    <row r="493" spans="1:63" ht="15.75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1"/>
      <c r="BG493" s="1"/>
      <c r="BH493" s="1"/>
      <c r="BI493" s="1"/>
      <c r="BJ493" s="1"/>
      <c r="BK493" s="1"/>
    </row>
    <row r="494" spans="1:63" ht="15.75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1"/>
      <c r="BG494" s="1"/>
      <c r="BH494" s="1"/>
      <c r="BI494" s="1"/>
      <c r="BJ494" s="1"/>
      <c r="BK494" s="1"/>
    </row>
    <row r="495" spans="1:63" ht="15.75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1"/>
      <c r="BG495" s="1"/>
      <c r="BH495" s="1"/>
      <c r="BI495" s="1"/>
      <c r="BJ495" s="1"/>
      <c r="BK495" s="1"/>
    </row>
    <row r="496" spans="1:63" ht="15.75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1"/>
      <c r="BG496" s="1"/>
      <c r="BH496" s="1"/>
      <c r="BI496" s="1"/>
      <c r="BJ496" s="1"/>
      <c r="BK496" s="1"/>
    </row>
    <row r="497" spans="1:63" ht="15.75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1"/>
      <c r="BG497" s="1"/>
      <c r="BH497" s="1"/>
      <c r="BI497" s="1"/>
      <c r="BJ497" s="1"/>
      <c r="BK497" s="1"/>
    </row>
    <row r="498" spans="1:63" ht="15.75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1"/>
      <c r="BG498" s="1"/>
      <c r="BH498" s="1"/>
      <c r="BI498" s="1"/>
      <c r="BJ498" s="1"/>
      <c r="BK498" s="1"/>
    </row>
    <row r="499" spans="1:63" ht="15.75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1"/>
      <c r="BG499" s="1"/>
      <c r="BH499" s="1"/>
      <c r="BI499" s="1"/>
      <c r="BJ499" s="1"/>
      <c r="BK499" s="1"/>
    </row>
    <row r="500" spans="1:63" ht="15.75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1"/>
      <c r="BG500" s="1"/>
      <c r="BH500" s="1"/>
      <c r="BI500" s="1"/>
      <c r="BJ500" s="1"/>
      <c r="BK500" s="1"/>
    </row>
    <row r="501" spans="1:63" ht="15.75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1"/>
      <c r="BG501" s="1"/>
      <c r="BH501" s="1"/>
      <c r="BI501" s="1"/>
      <c r="BJ501" s="1"/>
      <c r="BK501" s="1"/>
    </row>
    <row r="502" spans="1:63" ht="15.75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1"/>
      <c r="BG502" s="1"/>
      <c r="BH502" s="1"/>
      <c r="BI502" s="1"/>
      <c r="BJ502" s="1"/>
      <c r="BK502" s="1"/>
    </row>
    <row r="503" spans="1:63" ht="15.75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1"/>
      <c r="BG503" s="1"/>
      <c r="BH503" s="1"/>
      <c r="BI503" s="1"/>
      <c r="BJ503" s="1"/>
      <c r="BK503" s="1"/>
    </row>
    <row r="504" spans="1:63" ht="15.75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1"/>
      <c r="BG504" s="1"/>
      <c r="BH504" s="1"/>
      <c r="BI504" s="1"/>
      <c r="BJ504" s="1"/>
      <c r="BK504" s="1"/>
    </row>
    <row r="505" spans="1:63" ht="15.75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1"/>
      <c r="BG505" s="1"/>
      <c r="BH505" s="1"/>
      <c r="BI505" s="1"/>
      <c r="BJ505" s="1"/>
      <c r="BK505" s="1"/>
    </row>
    <row r="506" spans="1:63" ht="15.75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1"/>
      <c r="BG506" s="1"/>
      <c r="BH506" s="1"/>
      <c r="BI506" s="1"/>
      <c r="BJ506" s="1"/>
      <c r="BK506" s="1"/>
    </row>
    <row r="507" spans="1:63" ht="15.75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1"/>
      <c r="BG507" s="1"/>
      <c r="BH507" s="1"/>
      <c r="BI507" s="1"/>
      <c r="BJ507" s="1"/>
      <c r="BK507" s="1"/>
    </row>
    <row r="508" spans="1:63" ht="15.75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1"/>
      <c r="BG508" s="1"/>
      <c r="BH508" s="1"/>
      <c r="BI508" s="1"/>
      <c r="BJ508" s="1"/>
      <c r="BK508" s="1"/>
    </row>
    <row r="509" spans="1:63" ht="15.75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1"/>
      <c r="BG509" s="1"/>
      <c r="BH509" s="1"/>
      <c r="BI509" s="1"/>
      <c r="BJ509" s="1"/>
      <c r="BK509" s="1"/>
    </row>
    <row r="510" spans="1:63" ht="15.75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1"/>
      <c r="BG510" s="1"/>
      <c r="BH510" s="1"/>
      <c r="BI510" s="1"/>
      <c r="BJ510" s="1"/>
      <c r="BK510" s="1"/>
    </row>
    <row r="511" spans="1:63" ht="15.75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1"/>
      <c r="BG511" s="1"/>
      <c r="BH511" s="1"/>
      <c r="BI511" s="1"/>
      <c r="BJ511" s="1"/>
      <c r="BK511" s="1"/>
    </row>
    <row r="512" spans="1:63" ht="15.75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1"/>
      <c r="BG512" s="1"/>
      <c r="BH512" s="1"/>
      <c r="BI512" s="1"/>
      <c r="BJ512" s="1"/>
      <c r="BK512" s="1"/>
    </row>
    <row r="513" spans="1:63" ht="15.75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1"/>
      <c r="BG513" s="1"/>
      <c r="BH513" s="1"/>
      <c r="BI513" s="1"/>
      <c r="BJ513" s="1"/>
      <c r="BK513" s="1"/>
    </row>
    <row r="514" spans="1:63" ht="15.75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1"/>
      <c r="BG514" s="1"/>
      <c r="BH514" s="1"/>
      <c r="BI514" s="1"/>
      <c r="BJ514" s="1"/>
      <c r="BK514" s="1"/>
    </row>
    <row r="515" spans="1:63" ht="15.75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1"/>
      <c r="BG515" s="1"/>
      <c r="BH515" s="1"/>
      <c r="BI515" s="1"/>
      <c r="BJ515" s="1"/>
      <c r="BK515" s="1"/>
    </row>
    <row r="516" spans="1:63" ht="15.75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1"/>
      <c r="BG516" s="1"/>
      <c r="BH516" s="1"/>
      <c r="BI516" s="1"/>
      <c r="BJ516" s="1"/>
      <c r="BK516" s="1"/>
    </row>
    <row r="517" spans="1:63" ht="15.75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1"/>
      <c r="BG517" s="1"/>
      <c r="BH517" s="1"/>
      <c r="BI517" s="1"/>
      <c r="BJ517" s="1"/>
      <c r="BK517" s="1"/>
    </row>
    <row r="518" spans="1:63" ht="15.75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1"/>
      <c r="BG518" s="1"/>
      <c r="BH518" s="1"/>
      <c r="BI518" s="1"/>
      <c r="BJ518" s="1"/>
      <c r="BK518" s="1"/>
    </row>
    <row r="519" spans="1:63" ht="15.75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1"/>
      <c r="BG519" s="1"/>
      <c r="BH519" s="1"/>
      <c r="BI519" s="1"/>
      <c r="BJ519" s="1"/>
      <c r="BK519" s="1"/>
    </row>
    <row r="520" spans="1:63" ht="15.75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1"/>
      <c r="BG520" s="1"/>
      <c r="BH520" s="1"/>
      <c r="BI520" s="1"/>
      <c r="BJ520" s="1"/>
      <c r="BK520" s="1"/>
    </row>
    <row r="521" spans="1:63" ht="15.75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1"/>
      <c r="BG521" s="1"/>
      <c r="BH521" s="1"/>
      <c r="BI521" s="1"/>
      <c r="BJ521" s="1"/>
      <c r="BK521" s="1"/>
    </row>
    <row r="522" spans="1:63" ht="15.75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1"/>
      <c r="BG522" s="1"/>
      <c r="BH522" s="1"/>
      <c r="BI522" s="1"/>
      <c r="BJ522" s="1"/>
      <c r="BK522" s="1"/>
    </row>
    <row r="523" spans="1:63" ht="15.75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1"/>
      <c r="BG523" s="1"/>
      <c r="BH523" s="1"/>
      <c r="BI523" s="1"/>
      <c r="BJ523" s="1"/>
      <c r="BK523" s="1"/>
    </row>
    <row r="524" spans="1:63" ht="15.75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1"/>
      <c r="BG524" s="1"/>
      <c r="BH524" s="1"/>
      <c r="BI524" s="1"/>
      <c r="BJ524" s="1"/>
      <c r="BK524" s="1"/>
    </row>
    <row r="525" spans="1:63" ht="15.75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1"/>
      <c r="BG525" s="1"/>
      <c r="BH525" s="1"/>
      <c r="BI525" s="1"/>
      <c r="BJ525" s="1"/>
      <c r="BK525" s="1"/>
    </row>
    <row r="526" spans="1:63" ht="15.75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1"/>
      <c r="BG526" s="1"/>
      <c r="BH526" s="1"/>
      <c r="BI526" s="1"/>
      <c r="BJ526" s="1"/>
      <c r="BK526" s="1"/>
    </row>
    <row r="527" spans="1:63" ht="15.75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1"/>
      <c r="BG527" s="1"/>
      <c r="BH527" s="1"/>
      <c r="BI527" s="1"/>
      <c r="BJ527" s="1"/>
      <c r="BK527" s="1"/>
    </row>
    <row r="528" spans="1:63" ht="15.75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1"/>
      <c r="BG528" s="1"/>
      <c r="BH528" s="1"/>
      <c r="BI528" s="1"/>
      <c r="BJ528" s="1"/>
      <c r="BK528" s="1"/>
    </row>
    <row r="529" spans="1:63" ht="15.75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1"/>
      <c r="BG529" s="1"/>
      <c r="BH529" s="1"/>
      <c r="BI529" s="1"/>
      <c r="BJ529" s="1"/>
      <c r="BK529" s="1"/>
    </row>
    <row r="530" spans="1:63" ht="15.75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1"/>
      <c r="BG530" s="1"/>
      <c r="BH530" s="1"/>
      <c r="BI530" s="1"/>
      <c r="BJ530" s="1"/>
      <c r="BK530" s="1"/>
    </row>
    <row r="531" spans="1:63" ht="15.75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1"/>
      <c r="BG531" s="1"/>
      <c r="BH531" s="1"/>
      <c r="BI531" s="1"/>
      <c r="BJ531" s="1"/>
      <c r="BK531" s="1"/>
    </row>
    <row r="532" spans="1:63" ht="15.75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1"/>
      <c r="BG532" s="1"/>
      <c r="BH532" s="1"/>
      <c r="BI532" s="1"/>
      <c r="BJ532" s="1"/>
      <c r="BK532" s="1"/>
    </row>
    <row r="533" spans="1:63" ht="15.75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1"/>
      <c r="BG533" s="1"/>
      <c r="BH533" s="1"/>
      <c r="BI533" s="1"/>
      <c r="BJ533" s="1"/>
      <c r="BK533" s="1"/>
    </row>
    <row r="534" spans="1:63" ht="15.75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1"/>
      <c r="BG534" s="1"/>
      <c r="BH534" s="1"/>
      <c r="BI534" s="1"/>
      <c r="BJ534" s="1"/>
      <c r="BK534" s="1"/>
    </row>
    <row r="535" spans="1:63" ht="15.75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1"/>
      <c r="BG535" s="1"/>
      <c r="BH535" s="1"/>
      <c r="BI535" s="1"/>
      <c r="BJ535" s="1"/>
      <c r="BK535" s="1"/>
    </row>
    <row r="536" spans="1:63" ht="15.75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1"/>
      <c r="BG536" s="1"/>
      <c r="BH536" s="1"/>
      <c r="BI536" s="1"/>
      <c r="BJ536" s="1"/>
      <c r="BK536" s="1"/>
    </row>
    <row r="537" spans="1:63" ht="15.75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1"/>
      <c r="BG537" s="1"/>
      <c r="BH537" s="1"/>
      <c r="BI537" s="1"/>
      <c r="BJ537" s="1"/>
      <c r="BK537" s="1"/>
    </row>
    <row r="538" spans="1:63" ht="15.75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1"/>
      <c r="BG538" s="1"/>
      <c r="BH538" s="1"/>
      <c r="BI538" s="1"/>
      <c r="BJ538" s="1"/>
      <c r="BK538" s="1"/>
    </row>
    <row r="539" spans="1:63" ht="15.75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1"/>
      <c r="BG539" s="1"/>
      <c r="BH539" s="1"/>
      <c r="BI539" s="1"/>
      <c r="BJ539" s="1"/>
      <c r="BK539" s="1"/>
    </row>
    <row r="540" spans="1:63" ht="15.75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1"/>
      <c r="BG540" s="1"/>
      <c r="BH540" s="1"/>
      <c r="BI540" s="1"/>
      <c r="BJ540" s="1"/>
      <c r="BK540" s="1"/>
    </row>
    <row r="541" spans="1:63" ht="15.75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1"/>
      <c r="BG541" s="1"/>
      <c r="BH541" s="1"/>
      <c r="BI541" s="1"/>
      <c r="BJ541" s="1"/>
      <c r="BK541" s="1"/>
    </row>
    <row r="542" spans="1:63" ht="15.75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1"/>
      <c r="BG542" s="1"/>
      <c r="BH542" s="1"/>
      <c r="BI542" s="1"/>
      <c r="BJ542" s="1"/>
      <c r="BK542" s="1"/>
    </row>
    <row r="543" spans="1:63" ht="15.75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1"/>
      <c r="BG543" s="1"/>
      <c r="BH543" s="1"/>
      <c r="BI543" s="1"/>
      <c r="BJ543" s="1"/>
      <c r="BK543" s="1"/>
    </row>
    <row r="544" spans="1:63" ht="15.75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1"/>
      <c r="BG544" s="1"/>
      <c r="BH544" s="1"/>
      <c r="BI544" s="1"/>
      <c r="BJ544" s="1"/>
      <c r="BK544" s="1"/>
    </row>
    <row r="545" spans="1:63" ht="15.75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1"/>
      <c r="BG545" s="1"/>
      <c r="BH545" s="1"/>
      <c r="BI545" s="1"/>
      <c r="BJ545" s="1"/>
      <c r="BK545" s="1"/>
    </row>
    <row r="546" spans="1:63" ht="15.75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1"/>
      <c r="BG546" s="1"/>
      <c r="BH546" s="1"/>
      <c r="BI546" s="1"/>
      <c r="BJ546" s="1"/>
      <c r="BK546" s="1"/>
    </row>
    <row r="547" spans="1:63" ht="15.75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1"/>
      <c r="BG547" s="1"/>
      <c r="BH547" s="1"/>
      <c r="BI547" s="1"/>
      <c r="BJ547" s="1"/>
      <c r="BK547" s="1"/>
    </row>
    <row r="548" spans="1:63" ht="15.75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1"/>
      <c r="BG548" s="1"/>
      <c r="BH548" s="1"/>
      <c r="BI548" s="1"/>
      <c r="BJ548" s="1"/>
      <c r="BK548" s="1"/>
    </row>
    <row r="549" spans="1:63" ht="15.75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1"/>
      <c r="BG549" s="1"/>
      <c r="BH549" s="1"/>
      <c r="BI549" s="1"/>
      <c r="BJ549" s="1"/>
      <c r="BK549" s="1"/>
    </row>
    <row r="550" spans="1:63" ht="15.75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1"/>
      <c r="BG550" s="1"/>
      <c r="BH550" s="1"/>
      <c r="BI550" s="1"/>
      <c r="BJ550" s="1"/>
      <c r="BK550" s="1"/>
    </row>
    <row r="551" spans="1:63" ht="15.75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1"/>
      <c r="BG551" s="1"/>
      <c r="BH551" s="1"/>
      <c r="BI551" s="1"/>
      <c r="BJ551" s="1"/>
      <c r="BK551" s="1"/>
    </row>
    <row r="552" spans="1:63" ht="15.75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1"/>
      <c r="BG552" s="1"/>
      <c r="BH552" s="1"/>
      <c r="BI552" s="1"/>
      <c r="BJ552" s="1"/>
      <c r="BK552" s="1"/>
    </row>
    <row r="553" spans="1:63" ht="15.75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1"/>
      <c r="BG553" s="1"/>
      <c r="BH553" s="1"/>
      <c r="BI553" s="1"/>
      <c r="BJ553" s="1"/>
      <c r="BK553" s="1"/>
    </row>
    <row r="554" spans="1:63" ht="15.75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1"/>
      <c r="BG554" s="1"/>
      <c r="BH554" s="1"/>
      <c r="BI554" s="1"/>
      <c r="BJ554" s="1"/>
      <c r="BK554" s="1"/>
    </row>
    <row r="555" spans="1:63" ht="15.75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1"/>
      <c r="BG555" s="1"/>
      <c r="BH555" s="1"/>
      <c r="BI555" s="1"/>
      <c r="BJ555" s="1"/>
      <c r="BK555" s="1"/>
    </row>
    <row r="556" spans="1:63" ht="15.75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1"/>
      <c r="BG556" s="1"/>
      <c r="BH556" s="1"/>
      <c r="BI556" s="1"/>
      <c r="BJ556" s="1"/>
      <c r="BK556" s="1"/>
    </row>
    <row r="557" spans="1:63" ht="15.75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1"/>
      <c r="BG557" s="1"/>
      <c r="BH557" s="1"/>
      <c r="BI557" s="1"/>
      <c r="BJ557" s="1"/>
      <c r="BK557" s="1"/>
    </row>
    <row r="558" spans="1:63" ht="15.75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1"/>
      <c r="BG558" s="1"/>
      <c r="BH558" s="1"/>
      <c r="BI558" s="1"/>
      <c r="BJ558" s="1"/>
      <c r="BK558" s="1"/>
    </row>
    <row r="559" spans="1:63" ht="15.75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1"/>
      <c r="BG559" s="1"/>
      <c r="BH559" s="1"/>
      <c r="BI559" s="1"/>
      <c r="BJ559" s="1"/>
      <c r="BK559" s="1"/>
    </row>
    <row r="560" spans="1:63" ht="15.75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1"/>
      <c r="BG560" s="1"/>
      <c r="BH560" s="1"/>
      <c r="BI560" s="1"/>
      <c r="BJ560" s="1"/>
      <c r="BK560" s="1"/>
    </row>
    <row r="561" spans="1:63" ht="15.75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1"/>
      <c r="BG561" s="1"/>
      <c r="BH561" s="1"/>
      <c r="BI561" s="1"/>
      <c r="BJ561" s="1"/>
      <c r="BK561" s="1"/>
    </row>
    <row r="562" spans="1:63" ht="15.75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1"/>
      <c r="BG562" s="1"/>
      <c r="BH562" s="1"/>
      <c r="BI562" s="1"/>
      <c r="BJ562" s="1"/>
      <c r="BK562" s="1"/>
    </row>
    <row r="563" spans="1:63" ht="15.75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1"/>
      <c r="BG563" s="1"/>
      <c r="BH563" s="1"/>
      <c r="BI563" s="1"/>
      <c r="BJ563" s="1"/>
      <c r="BK563" s="1"/>
    </row>
    <row r="564" spans="1:63" ht="15.75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1"/>
      <c r="BG564" s="1"/>
      <c r="BH564" s="1"/>
      <c r="BI564" s="1"/>
      <c r="BJ564" s="1"/>
      <c r="BK564" s="1"/>
    </row>
    <row r="565" spans="1:63" ht="15.75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1"/>
      <c r="BG565" s="1"/>
      <c r="BH565" s="1"/>
      <c r="BI565" s="1"/>
      <c r="BJ565" s="1"/>
      <c r="BK565" s="1"/>
    </row>
    <row r="566" spans="1:63" ht="15.75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1"/>
      <c r="BG566" s="1"/>
      <c r="BH566" s="1"/>
      <c r="BI566" s="1"/>
      <c r="BJ566" s="1"/>
      <c r="BK566" s="1"/>
    </row>
    <row r="567" spans="1:63" ht="15.75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1"/>
      <c r="BG567" s="1"/>
      <c r="BH567" s="1"/>
      <c r="BI567" s="1"/>
      <c r="BJ567" s="1"/>
      <c r="BK567" s="1"/>
    </row>
    <row r="568" spans="1:63" ht="15.75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1"/>
      <c r="BG568" s="1"/>
      <c r="BH568" s="1"/>
      <c r="BI568" s="1"/>
      <c r="BJ568" s="1"/>
      <c r="BK568" s="1"/>
    </row>
    <row r="569" spans="1:63" ht="15.75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1"/>
      <c r="BG569" s="1"/>
      <c r="BH569" s="1"/>
      <c r="BI569" s="1"/>
      <c r="BJ569" s="1"/>
      <c r="BK569" s="1"/>
    </row>
    <row r="570" spans="1:63" ht="15.75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1"/>
      <c r="BG570" s="1"/>
      <c r="BH570" s="1"/>
      <c r="BI570" s="1"/>
      <c r="BJ570" s="1"/>
      <c r="BK570" s="1"/>
    </row>
    <row r="571" spans="1:63" ht="15.75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1"/>
      <c r="BG571" s="1"/>
      <c r="BH571" s="1"/>
      <c r="BI571" s="1"/>
      <c r="BJ571" s="1"/>
      <c r="BK571" s="1"/>
    </row>
    <row r="572" spans="1:63" ht="15.75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1"/>
      <c r="BG572" s="1"/>
      <c r="BH572" s="1"/>
      <c r="BI572" s="1"/>
      <c r="BJ572" s="1"/>
      <c r="BK572" s="1"/>
    </row>
    <row r="573" spans="1:63" ht="15.75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1"/>
      <c r="BG573" s="1"/>
      <c r="BH573" s="1"/>
      <c r="BI573" s="1"/>
      <c r="BJ573" s="1"/>
      <c r="BK573" s="1"/>
    </row>
    <row r="574" spans="1:63" ht="15.75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1"/>
      <c r="BG574" s="1"/>
      <c r="BH574" s="1"/>
      <c r="BI574" s="1"/>
      <c r="BJ574" s="1"/>
      <c r="BK574" s="1"/>
    </row>
    <row r="575" spans="1:63" ht="15.75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1"/>
      <c r="BG575" s="1"/>
      <c r="BH575" s="1"/>
      <c r="BI575" s="1"/>
      <c r="BJ575" s="1"/>
      <c r="BK575" s="1"/>
    </row>
    <row r="576" spans="1:63" ht="15.75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1"/>
      <c r="BG576" s="1"/>
      <c r="BH576" s="1"/>
      <c r="BI576" s="1"/>
      <c r="BJ576" s="1"/>
      <c r="BK576" s="1"/>
    </row>
    <row r="577" spans="1:63" ht="15.75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1"/>
      <c r="BG577" s="1"/>
      <c r="BH577" s="1"/>
      <c r="BI577" s="1"/>
      <c r="BJ577" s="1"/>
      <c r="BK577" s="1"/>
    </row>
    <row r="578" spans="1:63" ht="15.75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1"/>
      <c r="BG578" s="1"/>
      <c r="BH578" s="1"/>
      <c r="BI578" s="1"/>
      <c r="BJ578" s="1"/>
      <c r="BK578" s="1"/>
    </row>
    <row r="579" spans="1:63" ht="15.75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1"/>
      <c r="BG579" s="1"/>
      <c r="BH579" s="1"/>
      <c r="BI579" s="1"/>
      <c r="BJ579" s="1"/>
      <c r="BK579" s="1"/>
    </row>
    <row r="580" spans="1:63" ht="15.75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1"/>
      <c r="BG580" s="1"/>
      <c r="BH580" s="1"/>
      <c r="BI580" s="1"/>
      <c r="BJ580" s="1"/>
      <c r="BK580" s="1"/>
    </row>
    <row r="581" spans="1:63" ht="15.75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1"/>
      <c r="BG581" s="1"/>
      <c r="BH581" s="1"/>
      <c r="BI581" s="1"/>
      <c r="BJ581" s="1"/>
      <c r="BK581" s="1"/>
    </row>
    <row r="582" spans="1:63" ht="15.75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1"/>
      <c r="BG582" s="1"/>
      <c r="BH582" s="1"/>
      <c r="BI582" s="1"/>
      <c r="BJ582" s="1"/>
      <c r="BK582" s="1"/>
    </row>
    <row r="583" spans="1:63" ht="15.75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1"/>
      <c r="BG583" s="1"/>
      <c r="BH583" s="1"/>
      <c r="BI583" s="1"/>
      <c r="BJ583" s="1"/>
      <c r="BK583" s="1"/>
    </row>
    <row r="584" spans="1:63" ht="15.75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1"/>
      <c r="BG584" s="1"/>
      <c r="BH584" s="1"/>
      <c r="BI584" s="1"/>
      <c r="BJ584" s="1"/>
      <c r="BK584" s="1"/>
    </row>
    <row r="585" spans="1:63" ht="15.75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1"/>
      <c r="BG585" s="1"/>
      <c r="BH585" s="1"/>
      <c r="BI585" s="1"/>
      <c r="BJ585" s="1"/>
      <c r="BK585" s="1"/>
    </row>
    <row r="586" spans="1:63" ht="15.75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1"/>
      <c r="BG586" s="1"/>
      <c r="BH586" s="1"/>
      <c r="BI586" s="1"/>
      <c r="BJ586" s="1"/>
      <c r="BK586" s="1"/>
    </row>
    <row r="587" spans="1:63" ht="15.75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1"/>
      <c r="BG587" s="1"/>
      <c r="BH587" s="1"/>
      <c r="BI587" s="1"/>
      <c r="BJ587" s="1"/>
      <c r="BK587" s="1"/>
    </row>
    <row r="588" spans="1:63" ht="15.75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1"/>
      <c r="BG588" s="1"/>
      <c r="BH588" s="1"/>
      <c r="BI588" s="1"/>
      <c r="BJ588" s="1"/>
      <c r="BK588" s="1"/>
    </row>
    <row r="589" spans="1:63" ht="15.75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1"/>
      <c r="BG589" s="1"/>
      <c r="BH589" s="1"/>
      <c r="BI589" s="1"/>
      <c r="BJ589" s="1"/>
      <c r="BK589" s="1"/>
    </row>
    <row r="590" spans="1:63" ht="15.75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1"/>
      <c r="BG590" s="1"/>
      <c r="BH590" s="1"/>
      <c r="BI590" s="1"/>
      <c r="BJ590" s="1"/>
      <c r="BK590" s="1"/>
    </row>
    <row r="591" spans="1:63" ht="15.75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1"/>
      <c r="BG591" s="1"/>
      <c r="BH591" s="1"/>
      <c r="BI591" s="1"/>
      <c r="BJ591" s="1"/>
      <c r="BK591" s="1"/>
    </row>
    <row r="592" spans="1:63" ht="15.75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1"/>
      <c r="BG592" s="1"/>
      <c r="BH592" s="1"/>
      <c r="BI592" s="1"/>
      <c r="BJ592" s="1"/>
      <c r="BK592" s="1"/>
    </row>
    <row r="593" spans="1:63" ht="15.75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1"/>
      <c r="BG593" s="1"/>
      <c r="BH593" s="1"/>
      <c r="BI593" s="1"/>
      <c r="BJ593" s="1"/>
      <c r="BK593" s="1"/>
    </row>
    <row r="594" spans="1:63" ht="15.75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1"/>
      <c r="BG594" s="1"/>
      <c r="BH594" s="1"/>
      <c r="BI594" s="1"/>
      <c r="BJ594" s="1"/>
      <c r="BK594" s="1"/>
    </row>
    <row r="595" spans="1:63" ht="15.75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1"/>
      <c r="BG595" s="1"/>
      <c r="BH595" s="1"/>
      <c r="BI595" s="1"/>
      <c r="BJ595" s="1"/>
      <c r="BK595" s="1"/>
    </row>
    <row r="596" spans="1:63" ht="15.75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1"/>
      <c r="BG596" s="1"/>
      <c r="BH596" s="1"/>
      <c r="BI596" s="1"/>
      <c r="BJ596" s="1"/>
      <c r="BK596" s="1"/>
    </row>
    <row r="597" spans="1:63" ht="15.75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1"/>
      <c r="BG597" s="1"/>
      <c r="BH597" s="1"/>
      <c r="BI597" s="1"/>
      <c r="BJ597" s="1"/>
      <c r="BK597" s="1"/>
    </row>
    <row r="598" spans="1:63" ht="15.75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1"/>
      <c r="BG598" s="1"/>
      <c r="BH598" s="1"/>
      <c r="BI598" s="1"/>
      <c r="BJ598" s="1"/>
      <c r="BK598" s="1"/>
    </row>
    <row r="599" spans="1:63" ht="15.75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1"/>
      <c r="BG599" s="1"/>
      <c r="BH599" s="1"/>
      <c r="BI599" s="1"/>
      <c r="BJ599" s="1"/>
      <c r="BK599" s="1"/>
    </row>
    <row r="600" spans="1:63" ht="15.75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1"/>
      <c r="BG600" s="1"/>
      <c r="BH600" s="1"/>
      <c r="BI600" s="1"/>
      <c r="BJ600" s="1"/>
      <c r="BK600" s="1"/>
    </row>
    <row r="601" spans="1:63" ht="15.75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1"/>
      <c r="BG601" s="1"/>
      <c r="BH601" s="1"/>
      <c r="BI601" s="1"/>
      <c r="BJ601" s="1"/>
      <c r="BK601" s="1"/>
    </row>
    <row r="602" spans="1:63" ht="15.75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1"/>
      <c r="BG602" s="1"/>
      <c r="BH602" s="1"/>
      <c r="BI602" s="1"/>
      <c r="BJ602" s="1"/>
      <c r="BK602" s="1"/>
    </row>
    <row r="603" spans="1:63" ht="15.75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1"/>
      <c r="BG603" s="1"/>
      <c r="BH603" s="1"/>
      <c r="BI603" s="1"/>
      <c r="BJ603" s="1"/>
      <c r="BK603" s="1"/>
    </row>
    <row r="604" spans="1:63" ht="15.75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1"/>
      <c r="BG604" s="1"/>
      <c r="BH604" s="1"/>
      <c r="BI604" s="1"/>
      <c r="BJ604" s="1"/>
      <c r="BK604" s="1"/>
    </row>
    <row r="605" spans="1:63" ht="15.75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1"/>
      <c r="BG605" s="1"/>
      <c r="BH605" s="1"/>
      <c r="BI605" s="1"/>
      <c r="BJ605" s="1"/>
      <c r="BK605" s="1"/>
    </row>
    <row r="606" spans="1:63" ht="15.75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1"/>
      <c r="BG606" s="1"/>
      <c r="BH606" s="1"/>
      <c r="BI606" s="1"/>
      <c r="BJ606" s="1"/>
      <c r="BK606" s="1"/>
    </row>
    <row r="607" spans="1:63" ht="15.75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1"/>
      <c r="BG607" s="1"/>
      <c r="BH607" s="1"/>
      <c r="BI607" s="1"/>
      <c r="BJ607" s="1"/>
      <c r="BK607" s="1"/>
    </row>
    <row r="608" spans="1:63" ht="15.75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1"/>
      <c r="BG608" s="1"/>
      <c r="BH608" s="1"/>
      <c r="BI608" s="1"/>
      <c r="BJ608" s="1"/>
      <c r="BK608" s="1"/>
    </row>
    <row r="609" spans="1:63" ht="15.75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1"/>
      <c r="BG609" s="1"/>
      <c r="BH609" s="1"/>
      <c r="BI609" s="1"/>
      <c r="BJ609" s="1"/>
      <c r="BK609" s="1"/>
    </row>
    <row r="610" spans="1:63" ht="15.75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1"/>
      <c r="BG610" s="1"/>
      <c r="BH610" s="1"/>
      <c r="BI610" s="1"/>
      <c r="BJ610" s="1"/>
      <c r="BK610" s="1"/>
    </row>
    <row r="611" spans="1:63" ht="15.75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1"/>
      <c r="BG611" s="1"/>
      <c r="BH611" s="1"/>
      <c r="BI611" s="1"/>
      <c r="BJ611" s="1"/>
      <c r="BK611" s="1"/>
    </row>
    <row r="612" spans="1:63" ht="15.75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1"/>
      <c r="BG612" s="1"/>
      <c r="BH612" s="1"/>
      <c r="BI612" s="1"/>
      <c r="BJ612" s="1"/>
      <c r="BK612" s="1"/>
    </row>
    <row r="613" spans="1:63" ht="15.75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1"/>
      <c r="BG613" s="1"/>
      <c r="BH613" s="1"/>
      <c r="BI613" s="1"/>
      <c r="BJ613" s="1"/>
      <c r="BK613" s="1"/>
    </row>
    <row r="614" spans="1:63" ht="15.75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1"/>
      <c r="BG614" s="1"/>
      <c r="BH614" s="1"/>
      <c r="BI614" s="1"/>
      <c r="BJ614" s="1"/>
      <c r="BK614" s="1"/>
    </row>
    <row r="615" spans="1:63" ht="15.75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1"/>
      <c r="BG615" s="1"/>
      <c r="BH615" s="1"/>
      <c r="BI615" s="1"/>
      <c r="BJ615" s="1"/>
      <c r="BK615" s="1"/>
    </row>
    <row r="616" spans="1:63" ht="15.75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1"/>
      <c r="BG616" s="1"/>
      <c r="BH616" s="1"/>
      <c r="BI616" s="1"/>
      <c r="BJ616" s="1"/>
      <c r="BK616" s="1"/>
    </row>
    <row r="617" spans="1:63" ht="15.75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1"/>
      <c r="BG617" s="1"/>
      <c r="BH617" s="1"/>
      <c r="BI617" s="1"/>
      <c r="BJ617" s="1"/>
      <c r="BK617" s="1"/>
    </row>
    <row r="618" spans="1:63" ht="15.75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1"/>
      <c r="BG618" s="1"/>
      <c r="BH618" s="1"/>
      <c r="BI618" s="1"/>
      <c r="BJ618" s="1"/>
      <c r="BK618" s="1"/>
    </row>
    <row r="619" spans="1:63" ht="15.75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1"/>
      <c r="BG619" s="1"/>
      <c r="BH619" s="1"/>
      <c r="BI619" s="1"/>
      <c r="BJ619" s="1"/>
      <c r="BK619" s="1"/>
    </row>
    <row r="620" spans="1:63" ht="15.75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1"/>
      <c r="BG620" s="1"/>
      <c r="BH620" s="1"/>
      <c r="BI620" s="1"/>
      <c r="BJ620" s="1"/>
      <c r="BK620" s="1"/>
    </row>
    <row r="621" spans="1:63" ht="15.75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1"/>
      <c r="BG621" s="1"/>
      <c r="BH621" s="1"/>
      <c r="BI621" s="1"/>
      <c r="BJ621" s="1"/>
      <c r="BK621" s="1"/>
    </row>
    <row r="622" spans="1:63" ht="15.75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1"/>
      <c r="BG622" s="1"/>
      <c r="BH622" s="1"/>
      <c r="BI622" s="1"/>
      <c r="BJ622" s="1"/>
      <c r="BK622" s="1"/>
    </row>
    <row r="623" spans="1:63" ht="15.75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1"/>
      <c r="BG623" s="1"/>
      <c r="BH623" s="1"/>
      <c r="BI623" s="1"/>
      <c r="BJ623" s="1"/>
      <c r="BK623" s="1"/>
    </row>
    <row r="624" spans="1:63" ht="15.75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1"/>
      <c r="BG624" s="1"/>
      <c r="BH624" s="1"/>
      <c r="BI624" s="1"/>
      <c r="BJ624" s="1"/>
      <c r="BK624" s="1"/>
    </row>
    <row r="625" spans="1:63" ht="15.75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1"/>
      <c r="BG625" s="1"/>
      <c r="BH625" s="1"/>
      <c r="BI625" s="1"/>
      <c r="BJ625" s="1"/>
      <c r="BK625" s="1"/>
    </row>
    <row r="626" spans="1:63" ht="15.75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1"/>
      <c r="BG626" s="1"/>
      <c r="BH626" s="1"/>
      <c r="BI626" s="1"/>
      <c r="BJ626" s="1"/>
      <c r="BK626" s="1"/>
    </row>
    <row r="627" spans="1:63" ht="15.75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1"/>
      <c r="BG627" s="1"/>
      <c r="BH627" s="1"/>
      <c r="BI627" s="1"/>
      <c r="BJ627" s="1"/>
      <c r="BK627" s="1"/>
    </row>
    <row r="628" spans="1:63" ht="15.75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1"/>
      <c r="BG628" s="1"/>
      <c r="BH628" s="1"/>
      <c r="BI628" s="1"/>
      <c r="BJ628" s="1"/>
      <c r="BK628" s="1"/>
    </row>
    <row r="629" spans="1:63" ht="15.75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1"/>
      <c r="BG629" s="1"/>
      <c r="BH629" s="1"/>
      <c r="BI629" s="1"/>
      <c r="BJ629" s="1"/>
      <c r="BK629" s="1"/>
    </row>
    <row r="630" spans="1:63" ht="15.75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1"/>
      <c r="BG630" s="1"/>
      <c r="BH630" s="1"/>
      <c r="BI630" s="1"/>
      <c r="BJ630" s="1"/>
      <c r="BK630" s="1"/>
    </row>
    <row r="631" spans="1:63" ht="15.75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1"/>
      <c r="BG631" s="1"/>
      <c r="BH631" s="1"/>
      <c r="BI631" s="1"/>
      <c r="BJ631" s="1"/>
      <c r="BK631" s="1"/>
    </row>
    <row r="632" spans="1:63" ht="15.75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1"/>
      <c r="BG632" s="1"/>
      <c r="BH632" s="1"/>
      <c r="BI632" s="1"/>
      <c r="BJ632" s="1"/>
      <c r="BK632" s="1"/>
    </row>
    <row r="633" spans="1:63" ht="15.75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1"/>
      <c r="BG633" s="1"/>
      <c r="BH633" s="1"/>
      <c r="BI633" s="1"/>
      <c r="BJ633" s="1"/>
      <c r="BK633" s="1"/>
    </row>
    <row r="634" spans="1:63" ht="15.75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1"/>
      <c r="BG634" s="1"/>
      <c r="BH634" s="1"/>
      <c r="BI634" s="1"/>
      <c r="BJ634" s="1"/>
      <c r="BK634" s="1"/>
    </row>
    <row r="635" spans="1:63" ht="15.75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1"/>
      <c r="BG635" s="1"/>
      <c r="BH635" s="1"/>
      <c r="BI635" s="1"/>
      <c r="BJ635" s="1"/>
      <c r="BK635" s="1"/>
    </row>
    <row r="636" spans="1:63" ht="15.75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1"/>
      <c r="BG636" s="1"/>
      <c r="BH636" s="1"/>
      <c r="BI636" s="1"/>
      <c r="BJ636" s="1"/>
      <c r="BK636" s="1"/>
    </row>
    <row r="637" spans="1:63" ht="15.75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1"/>
      <c r="BG637" s="1"/>
      <c r="BH637" s="1"/>
      <c r="BI637" s="1"/>
      <c r="BJ637" s="1"/>
      <c r="BK637" s="1"/>
    </row>
    <row r="638" spans="1:63" ht="15.75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1"/>
      <c r="BG638" s="1"/>
      <c r="BH638" s="1"/>
      <c r="BI638" s="1"/>
      <c r="BJ638" s="1"/>
      <c r="BK638" s="1"/>
    </row>
    <row r="639" spans="1:63" ht="15.75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1"/>
      <c r="BG639" s="1"/>
      <c r="BH639" s="1"/>
      <c r="BI639" s="1"/>
      <c r="BJ639" s="1"/>
      <c r="BK639" s="1"/>
    </row>
    <row r="640" spans="1:63" ht="15.75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1"/>
      <c r="BG640" s="1"/>
      <c r="BH640" s="1"/>
      <c r="BI640" s="1"/>
      <c r="BJ640" s="1"/>
      <c r="BK640" s="1"/>
    </row>
    <row r="641" spans="1:63" ht="15.75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1"/>
      <c r="BG641" s="1"/>
      <c r="BH641" s="1"/>
      <c r="BI641" s="1"/>
      <c r="BJ641" s="1"/>
      <c r="BK641" s="1"/>
    </row>
    <row r="642" spans="1:63" ht="15.75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1"/>
      <c r="BG642" s="1"/>
      <c r="BH642" s="1"/>
      <c r="BI642" s="1"/>
      <c r="BJ642" s="1"/>
      <c r="BK642" s="1"/>
    </row>
    <row r="643" spans="1:63" ht="15.75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1"/>
      <c r="BG643" s="1"/>
      <c r="BH643" s="1"/>
      <c r="BI643" s="1"/>
      <c r="BJ643" s="1"/>
      <c r="BK643" s="1"/>
    </row>
    <row r="644" spans="1:63" ht="15.75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1"/>
      <c r="BG644" s="1"/>
      <c r="BH644" s="1"/>
      <c r="BI644" s="1"/>
      <c r="BJ644" s="1"/>
      <c r="BK644" s="1"/>
    </row>
    <row r="645" spans="1:63" ht="15.75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1"/>
      <c r="BG645" s="1"/>
      <c r="BH645" s="1"/>
      <c r="BI645" s="1"/>
      <c r="BJ645" s="1"/>
      <c r="BK645" s="1"/>
    </row>
    <row r="646" spans="1:63" ht="15.75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1"/>
      <c r="BG646" s="1"/>
      <c r="BH646" s="1"/>
      <c r="BI646" s="1"/>
      <c r="BJ646" s="1"/>
      <c r="BK646" s="1"/>
    </row>
    <row r="647" spans="1:63" ht="15.75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1"/>
      <c r="BG647" s="1"/>
      <c r="BH647" s="1"/>
      <c r="BI647" s="1"/>
      <c r="BJ647" s="1"/>
      <c r="BK647" s="1"/>
    </row>
    <row r="648" spans="1:63" ht="15.75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1"/>
      <c r="BG648" s="1"/>
      <c r="BH648" s="1"/>
      <c r="BI648" s="1"/>
      <c r="BJ648" s="1"/>
      <c r="BK648" s="1"/>
    </row>
    <row r="649" spans="1:63" ht="15.75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1"/>
      <c r="BG649" s="1"/>
      <c r="BH649" s="1"/>
      <c r="BI649" s="1"/>
      <c r="BJ649" s="1"/>
      <c r="BK649" s="1"/>
    </row>
    <row r="650" spans="1:63" ht="15.75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1"/>
      <c r="BG650" s="1"/>
      <c r="BH650" s="1"/>
      <c r="BI650" s="1"/>
      <c r="BJ650" s="1"/>
      <c r="BK650" s="1"/>
    </row>
    <row r="651" spans="1:63" ht="15.75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1"/>
      <c r="BG651" s="1"/>
      <c r="BH651" s="1"/>
      <c r="BI651" s="1"/>
      <c r="BJ651" s="1"/>
      <c r="BK651" s="1"/>
    </row>
    <row r="652" spans="1:63" ht="15.75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1"/>
      <c r="BG652" s="1"/>
      <c r="BH652" s="1"/>
      <c r="BI652" s="1"/>
      <c r="BJ652" s="1"/>
      <c r="BK652" s="1"/>
    </row>
    <row r="653" spans="1:63" ht="15.75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1"/>
      <c r="BG653" s="1"/>
      <c r="BH653" s="1"/>
      <c r="BI653" s="1"/>
      <c r="BJ653" s="1"/>
      <c r="BK653" s="1"/>
    </row>
    <row r="654" spans="1:63" ht="15.75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1"/>
      <c r="BG654" s="1"/>
      <c r="BH654" s="1"/>
      <c r="BI654" s="1"/>
      <c r="BJ654" s="1"/>
      <c r="BK654" s="1"/>
    </row>
    <row r="655" spans="1:63" ht="15.75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1"/>
      <c r="BG655" s="1"/>
      <c r="BH655" s="1"/>
      <c r="BI655" s="1"/>
      <c r="BJ655" s="1"/>
      <c r="BK655" s="1"/>
    </row>
    <row r="656" spans="1:63" ht="15.75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1"/>
      <c r="BG656" s="1"/>
      <c r="BH656" s="1"/>
      <c r="BI656" s="1"/>
      <c r="BJ656" s="1"/>
      <c r="BK656" s="1"/>
    </row>
    <row r="657" spans="1:63" ht="15.75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1"/>
      <c r="BG657" s="1"/>
      <c r="BH657" s="1"/>
      <c r="BI657" s="1"/>
      <c r="BJ657" s="1"/>
      <c r="BK657" s="1"/>
    </row>
    <row r="658" spans="1:63" ht="15.75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1"/>
      <c r="BG658" s="1"/>
      <c r="BH658" s="1"/>
      <c r="BI658" s="1"/>
      <c r="BJ658" s="1"/>
      <c r="BK658" s="1"/>
    </row>
    <row r="659" spans="1:63" ht="15.75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1"/>
      <c r="BG659" s="1"/>
      <c r="BH659" s="1"/>
      <c r="BI659" s="1"/>
      <c r="BJ659" s="1"/>
      <c r="BK659" s="1"/>
    </row>
    <row r="660" spans="1:63" ht="15.75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1"/>
      <c r="BG660" s="1"/>
      <c r="BH660" s="1"/>
      <c r="BI660" s="1"/>
      <c r="BJ660" s="1"/>
      <c r="BK660" s="1"/>
    </row>
    <row r="661" spans="1:63" ht="15.75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1"/>
      <c r="BG661" s="1"/>
      <c r="BH661" s="1"/>
      <c r="BI661" s="1"/>
      <c r="BJ661" s="1"/>
      <c r="BK661" s="1"/>
    </row>
    <row r="662" spans="1:63" ht="15.75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1"/>
      <c r="BG662" s="1"/>
      <c r="BH662" s="1"/>
      <c r="BI662" s="1"/>
      <c r="BJ662" s="1"/>
      <c r="BK662" s="1"/>
    </row>
    <row r="663" spans="1:63" ht="15.75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1"/>
      <c r="BG663" s="1"/>
      <c r="BH663" s="1"/>
      <c r="BI663" s="1"/>
      <c r="BJ663" s="1"/>
      <c r="BK663" s="1"/>
    </row>
    <row r="664" spans="1:63" ht="15.75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1"/>
      <c r="BG664" s="1"/>
      <c r="BH664" s="1"/>
      <c r="BI664" s="1"/>
      <c r="BJ664" s="1"/>
      <c r="BK664" s="1"/>
    </row>
    <row r="665" spans="1:63" ht="15.75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1"/>
      <c r="BG665" s="1"/>
      <c r="BH665" s="1"/>
      <c r="BI665" s="1"/>
      <c r="BJ665" s="1"/>
      <c r="BK665" s="1"/>
    </row>
    <row r="666" spans="1:63" ht="15.75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1"/>
      <c r="BG666" s="1"/>
      <c r="BH666" s="1"/>
      <c r="BI666" s="1"/>
      <c r="BJ666" s="1"/>
      <c r="BK666" s="1"/>
    </row>
    <row r="667" spans="1:63" ht="15.75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1"/>
      <c r="BG667" s="1"/>
      <c r="BH667" s="1"/>
      <c r="BI667" s="1"/>
      <c r="BJ667" s="1"/>
      <c r="BK667" s="1"/>
    </row>
    <row r="668" spans="1:63" ht="15.75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1"/>
      <c r="BG668" s="1"/>
      <c r="BH668" s="1"/>
      <c r="BI668" s="1"/>
      <c r="BJ668" s="1"/>
      <c r="BK668" s="1"/>
    </row>
    <row r="669" spans="1:63" ht="15.75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1"/>
      <c r="BG669" s="1"/>
      <c r="BH669" s="1"/>
      <c r="BI669" s="1"/>
      <c r="BJ669" s="1"/>
      <c r="BK669" s="1"/>
    </row>
    <row r="670" spans="1:63" ht="15.75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1"/>
      <c r="BG670" s="1"/>
      <c r="BH670" s="1"/>
      <c r="BI670" s="1"/>
      <c r="BJ670" s="1"/>
      <c r="BK670" s="1"/>
    </row>
    <row r="671" spans="1:63" ht="15.75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1"/>
      <c r="BG671" s="1"/>
      <c r="BH671" s="1"/>
      <c r="BI671" s="1"/>
      <c r="BJ671" s="1"/>
      <c r="BK671" s="1"/>
    </row>
    <row r="672" spans="1:63" ht="15.75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1"/>
      <c r="BG672" s="1"/>
      <c r="BH672" s="1"/>
      <c r="BI672" s="1"/>
      <c r="BJ672" s="1"/>
      <c r="BK672" s="1"/>
    </row>
    <row r="673" spans="1:63" ht="15.75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1"/>
      <c r="BG673" s="1"/>
      <c r="BH673" s="1"/>
      <c r="BI673" s="1"/>
      <c r="BJ673" s="1"/>
      <c r="BK673" s="1"/>
    </row>
    <row r="674" spans="1:63" ht="15.75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1"/>
      <c r="BG674" s="1"/>
      <c r="BH674" s="1"/>
      <c r="BI674" s="1"/>
      <c r="BJ674" s="1"/>
      <c r="BK674" s="1"/>
    </row>
    <row r="675" spans="1:63" ht="15.75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1"/>
      <c r="BG675" s="1"/>
      <c r="BH675" s="1"/>
      <c r="BI675" s="1"/>
      <c r="BJ675" s="1"/>
      <c r="BK675" s="1"/>
    </row>
    <row r="676" spans="1:63" ht="15.75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1"/>
      <c r="BG676" s="1"/>
      <c r="BH676" s="1"/>
      <c r="BI676" s="1"/>
      <c r="BJ676" s="1"/>
      <c r="BK676" s="1"/>
    </row>
    <row r="677" spans="1:63" ht="15.75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1"/>
      <c r="BG677" s="1"/>
      <c r="BH677" s="1"/>
      <c r="BI677" s="1"/>
      <c r="BJ677" s="1"/>
      <c r="BK677" s="1"/>
    </row>
    <row r="678" spans="1:63" ht="15.75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1"/>
      <c r="BG678" s="1"/>
      <c r="BH678" s="1"/>
      <c r="BI678" s="1"/>
      <c r="BJ678" s="1"/>
      <c r="BK678" s="1"/>
    </row>
    <row r="679" spans="1:63" ht="15.75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1"/>
      <c r="BG679" s="1"/>
      <c r="BH679" s="1"/>
      <c r="BI679" s="1"/>
      <c r="BJ679" s="1"/>
      <c r="BK679" s="1"/>
    </row>
    <row r="680" spans="1:63" ht="15.75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1"/>
      <c r="BG680" s="1"/>
      <c r="BH680" s="1"/>
      <c r="BI680" s="1"/>
      <c r="BJ680" s="1"/>
      <c r="BK680" s="1"/>
    </row>
    <row r="681" spans="1:63" ht="15.75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1"/>
      <c r="BG681" s="1"/>
      <c r="BH681" s="1"/>
      <c r="BI681" s="1"/>
      <c r="BJ681" s="1"/>
      <c r="BK681" s="1"/>
    </row>
    <row r="682" spans="1:63" ht="15.75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1"/>
      <c r="BG682" s="1"/>
      <c r="BH682" s="1"/>
      <c r="BI682" s="1"/>
      <c r="BJ682" s="1"/>
      <c r="BK682" s="1"/>
    </row>
    <row r="683" spans="1:63" ht="15.75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1"/>
      <c r="BG683" s="1"/>
      <c r="BH683" s="1"/>
      <c r="BI683" s="1"/>
      <c r="BJ683" s="1"/>
      <c r="BK683" s="1"/>
    </row>
    <row r="684" spans="1:63" ht="15.75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1"/>
      <c r="BG684" s="1"/>
      <c r="BH684" s="1"/>
      <c r="BI684" s="1"/>
      <c r="BJ684" s="1"/>
      <c r="BK684" s="1"/>
    </row>
    <row r="685" spans="1:63" ht="15.75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1"/>
      <c r="BG685" s="1"/>
      <c r="BH685" s="1"/>
      <c r="BI685" s="1"/>
      <c r="BJ685" s="1"/>
      <c r="BK685" s="1"/>
    </row>
    <row r="686" spans="1:63" ht="15.75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1"/>
      <c r="BG686" s="1"/>
      <c r="BH686" s="1"/>
      <c r="BI686" s="1"/>
      <c r="BJ686" s="1"/>
      <c r="BK686" s="1"/>
    </row>
    <row r="687" spans="1:63" ht="15.75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1"/>
      <c r="BG687" s="1"/>
      <c r="BH687" s="1"/>
      <c r="BI687" s="1"/>
      <c r="BJ687" s="1"/>
      <c r="BK687" s="1"/>
    </row>
    <row r="688" spans="1:63" ht="15.75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1"/>
      <c r="BG688" s="1"/>
      <c r="BH688" s="1"/>
      <c r="BI688" s="1"/>
      <c r="BJ688" s="1"/>
      <c r="BK688" s="1"/>
    </row>
    <row r="689" spans="1:63" ht="15.75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1"/>
      <c r="BG689" s="1"/>
      <c r="BH689" s="1"/>
      <c r="BI689" s="1"/>
      <c r="BJ689" s="1"/>
      <c r="BK689" s="1"/>
    </row>
    <row r="690" spans="1:63" ht="15.75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1"/>
      <c r="BG690" s="1"/>
      <c r="BH690" s="1"/>
      <c r="BI690" s="1"/>
      <c r="BJ690" s="1"/>
      <c r="BK690" s="1"/>
    </row>
    <row r="691" spans="1:63" ht="15.75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1"/>
      <c r="BG691" s="1"/>
      <c r="BH691" s="1"/>
      <c r="BI691" s="1"/>
      <c r="BJ691" s="1"/>
      <c r="BK691" s="1"/>
    </row>
    <row r="692" spans="1:63" ht="15.75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1"/>
      <c r="BG692" s="1"/>
      <c r="BH692" s="1"/>
      <c r="BI692" s="1"/>
      <c r="BJ692" s="1"/>
      <c r="BK692" s="1"/>
    </row>
    <row r="693" spans="1:63" ht="15.75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1"/>
      <c r="BG693" s="1"/>
      <c r="BH693" s="1"/>
      <c r="BI693" s="1"/>
      <c r="BJ693" s="1"/>
      <c r="BK693" s="1"/>
    </row>
    <row r="694" spans="1:63" ht="15.75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1"/>
      <c r="BG694" s="1"/>
      <c r="BH694" s="1"/>
      <c r="BI694" s="1"/>
      <c r="BJ694" s="1"/>
      <c r="BK694" s="1"/>
    </row>
    <row r="695" spans="1:63" ht="15.75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1"/>
      <c r="BG695" s="1"/>
      <c r="BH695" s="1"/>
      <c r="BI695" s="1"/>
      <c r="BJ695" s="1"/>
      <c r="BK695" s="1"/>
    </row>
    <row r="696" spans="1:63" ht="15.75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1"/>
      <c r="BG696" s="1"/>
      <c r="BH696" s="1"/>
      <c r="BI696" s="1"/>
      <c r="BJ696" s="1"/>
      <c r="BK696" s="1"/>
    </row>
    <row r="697" spans="1:63" ht="15.75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1"/>
      <c r="BG697" s="1"/>
      <c r="BH697" s="1"/>
      <c r="BI697" s="1"/>
      <c r="BJ697" s="1"/>
      <c r="BK697" s="1"/>
    </row>
    <row r="698" spans="1:63" ht="15.75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1"/>
      <c r="BG698" s="1"/>
      <c r="BH698" s="1"/>
      <c r="BI698" s="1"/>
      <c r="BJ698" s="1"/>
      <c r="BK698" s="1"/>
    </row>
    <row r="699" spans="1:63" ht="15.75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1"/>
      <c r="BG699" s="1"/>
      <c r="BH699" s="1"/>
      <c r="BI699" s="1"/>
      <c r="BJ699" s="1"/>
      <c r="BK699" s="1"/>
    </row>
    <row r="700" spans="1:63" ht="15.75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1"/>
      <c r="BG700" s="1"/>
      <c r="BH700" s="1"/>
      <c r="BI700" s="1"/>
      <c r="BJ700" s="1"/>
      <c r="BK700" s="1"/>
    </row>
    <row r="701" spans="1:63" ht="15.75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1"/>
      <c r="BG701" s="1"/>
      <c r="BH701" s="1"/>
      <c r="BI701" s="1"/>
      <c r="BJ701" s="1"/>
      <c r="BK701" s="1"/>
    </row>
    <row r="702" spans="1:63" ht="15.75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1"/>
      <c r="BG702" s="1"/>
      <c r="BH702" s="1"/>
      <c r="BI702" s="1"/>
      <c r="BJ702" s="1"/>
      <c r="BK702" s="1"/>
    </row>
    <row r="703" spans="1:63" ht="15.75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1"/>
      <c r="BG703" s="1"/>
      <c r="BH703" s="1"/>
      <c r="BI703" s="1"/>
      <c r="BJ703" s="1"/>
      <c r="BK703" s="1"/>
    </row>
    <row r="704" spans="1:63" ht="15.75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1"/>
      <c r="BG704" s="1"/>
      <c r="BH704" s="1"/>
      <c r="BI704" s="1"/>
      <c r="BJ704" s="1"/>
      <c r="BK704" s="1"/>
    </row>
    <row r="705" spans="1:63" ht="15.75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1"/>
      <c r="BG705" s="1"/>
      <c r="BH705" s="1"/>
      <c r="BI705" s="1"/>
      <c r="BJ705" s="1"/>
      <c r="BK705" s="1"/>
    </row>
    <row r="706" spans="1:63" ht="15.75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1"/>
      <c r="BG706" s="1"/>
      <c r="BH706" s="1"/>
      <c r="BI706" s="1"/>
      <c r="BJ706" s="1"/>
      <c r="BK706" s="1"/>
    </row>
    <row r="707" spans="1:63" ht="15.75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1"/>
      <c r="BG707" s="1"/>
      <c r="BH707" s="1"/>
      <c r="BI707" s="1"/>
      <c r="BJ707" s="1"/>
      <c r="BK707" s="1"/>
    </row>
    <row r="708" spans="1:63" ht="15.75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1"/>
      <c r="BG708" s="1"/>
      <c r="BH708" s="1"/>
      <c r="BI708" s="1"/>
      <c r="BJ708" s="1"/>
      <c r="BK708" s="1"/>
    </row>
    <row r="709" spans="1:63" ht="15.75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1"/>
      <c r="BG709" s="1"/>
      <c r="BH709" s="1"/>
      <c r="BI709" s="1"/>
      <c r="BJ709" s="1"/>
      <c r="BK709" s="1"/>
    </row>
    <row r="710" spans="1:63" ht="15.75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1"/>
      <c r="BG710" s="1"/>
      <c r="BH710" s="1"/>
      <c r="BI710" s="1"/>
      <c r="BJ710" s="1"/>
      <c r="BK710" s="1"/>
    </row>
    <row r="711" spans="1:63" ht="15.75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1"/>
      <c r="BG711" s="1"/>
      <c r="BH711" s="1"/>
      <c r="BI711" s="1"/>
      <c r="BJ711" s="1"/>
      <c r="BK711" s="1"/>
    </row>
    <row r="712" spans="1:63" ht="15.75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1"/>
      <c r="BG712" s="1"/>
      <c r="BH712" s="1"/>
      <c r="BI712" s="1"/>
      <c r="BJ712" s="1"/>
      <c r="BK712" s="1"/>
    </row>
    <row r="713" spans="1:63" ht="15.75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1"/>
      <c r="BG713" s="1"/>
      <c r="BH713" s="1"/>
      <c r="BI713" s="1"/>
      <c r="BJ713" s="1"/>
      <c r="BK713" s="1"/>
    </row>
    <row r="714" spans="1:63" ht="15.75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1"/>
      <c r="BG714" s="1"/>
      <c r="BH714" s="1"/>
      <c r="BI714" s="1"/>
      <c r="BJ714" s="1"/>
      <c r="BK714" s="1"/>
    </row>
    <row r="715" spans="1:63" ht="15.75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1"/>
      <c r="BG715" s="1"/>
      <c r="BH715" s="1"/>
      <c r="BI715" s="1"/>
      <c r="BJ715" s="1"/>
      <c r="BK715" s="1"/>
    </row>
    <row r="716" spans="1:63" ht="15.75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1"/>
      <c r="BG716" s="1"/>
      <c r="BH716" s="1"/>
      <c r="BI716" s="1"/>
      <c r="BJ716" s="1"/>
      <c r="BK716" s="1"/>
    </row>
    <row r="717" spans="1:63" ht="15.75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1"/>
      <c r="BG717" s="1"/>
      <c r="BH717" s="1"/>
      <c r="BI717" s="1"/>
      <c r="BJ717" s="1"/>
      <c r="BK717" s="1"/>
    </row>
    <row r="718" spans="1:63" ht="15.75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1"/>
      <c r="BG718" s="1"/>
      <c r="BH718" s="1"/>
      <c r="BI718" s="1"/>
      <c r="BJ718" s="1"/>
      <c r="BK718" s="1"/>
    </row>
    <row r="719" spans="1:63" ht="15.75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1"/>
      <c r="BG719" s="1"/>
      <c r="BH719" s="1"/>
      <c r="BI719" s="1"/>
      <c r="BJ719" s="1"/>
      <c r="BK719" s="1"/>
    </row>
    <row r="720" spans="1:63" ht="15.75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1"/>
      <c r="BG720" s="1"/>
      <c r="BH720" s="1"/>
      <c r="BI720" s="1"/>
      <c r="BJ720" s="1"/>
      <c r="BK720" s="1"/>
    </row>
    <row r="721" spans="1:63" ht="15.75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1"/>
      <c r="BG721" s="1"/>
      <c r="BH721" s="1"/>
      <c r="BI721" s="1"/>
      <c r="BJ721" s="1"/>
      <c r="BK721" s="1"/>
    </row>
    <row r="722" spans="1:63" ht="15.75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1"/>
      <c r="BG722" s="1"/>
      <c r="BH722" s="1"/>
      <c r="BI722" s="1"/>
      <c r="BJ722" s="1"/>
      <c r="BK722" s="1"/>
    </row>
    <row r="723" spans="1:63" ht="15.75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1"/>
      <c r="BG723" s="1"/>
      <c r="BH723" s="1"/>
      <c r="BI723" s="1"/>
      <c r="BJ723" s="1"/>
      <c r="BK723" s="1"/>
    </row>
    <row r="724" spans="1:63" ht="15.75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1"/>
      <c r="BG724" s="1"/>
      <c r="BH724" s="1"/>
      <c r="BI724" s="1"/>
      <c r="BJ724" s="1"/>
      <c r="BK724" s="1"/>
    </row>
    <row r="725" spans="1:63" ht="15.75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1"/>
      <c r="BG725" s="1"/>
      <c r="BH725" s="1"/>
      <c r="BI725" s="1"/>
      <c r="BJ725" s="1"/>
      <c r="BK725" s="1"/>
    </row>
    <row r="726" spans="1:63" ht="15.75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1"/>
      <c r="BG726" s="1"/>
      <c r="BH726" s="1"/>
      <c r="BI726" s="1"/>
      <c r="BJ726" s="1"/>
      <c r="BK726" s="1"/>
    </row>
    <row r="727" spans="1:63" ht="15.75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1"/>
      <c r="BG727" s="1"/>
      <c r="BH727" s="1"/>
      <c r="BI727" s="1"/>
      <c r="BJ727" s="1"/>
      <c r="BK727" s="1"/>
    </row>
    <row r="728" spans="1:63" ht="15.75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1"/>
      <c r="BG728" s="1"/>
      <c r="BH728" s="1"/>
      <c r="BI728" s="1"/>
      <c r="BJ728" s="1"/>
      <c r="BK728" s="1"/>
    </row>
    <row r="729" spans="1:63" ht="15.75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1"/>
      <c r="BG729" s="1"/>
      <c r="BH729" s="1"/>
      <c r="BI729" s="1"/>
      <c r="BJ729" s="1"/>
      <c r="BK729" s="1"/>
    </row>
    <row r="730" spans="1:63" ht="15.75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1"/>
      <c r="BG730" s="1"/>
      <c r="BH730" s="1"/>
      <c r="BI730" s="1"/>
      <c r="BJ730" s="1"/>
      <c r="BK730" s="1"/>
    </row>
    <row r="731" spans="1:63" ht="15.75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1"/>
      <c r="BG731" s="1"/>
      <c r="BH731" s="1"/>
      <c r="BI731" s="1"/>
      <c r="BJ731" s="1"/>
      <c r="BK731" s="1"/>
    </row>
    <row r="732" spans="1:63" ht="15.75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1"/>
      <c r="BG732" s="1"/>
      <c r="BH732" s="1"/>
      <c r="BI732" s="1"/>
      <c r="BJ732" s="1"/>
      <c r="BK732" s="1"/>
    </row>
    <row r="733" spans="1:63" ht="15.75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1"/>
      <c r="BG733" s="1"/>
      <c r="BH733" s="1"/>
      <c r="BI733" s="1"/>
      <c r="BJ733" s="1"/>
      <c r="BK733" s="1"/>
    </row>
    <row r="734" spans="1:63" ht="15.75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1"/>
      <c r="BG734" s="1"/>
      <c r="BH734" s="1"/>
      <c r="BI734" s="1"/>
      <c r="BJ734" s="1"/>
      <c r="BK734" s="1"/>
    </row>
    <row r="735" spans="1:63" ht="15.75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1"/>
      <c r="BG735" s="1"/>
      <c r="BH735" s="1"/>
      <c r="BI735" s="1"/>
      <c r="BJ735" s="1"/>
      <c r="BK735" s="1"/>
    </row>
    <row r="736" spans="1:63" ht="15.75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1"/>
      <c r="BG736" s="1"/>
      <c r="BH736" s="1"/>
      <c r="BI736" s="1"/>
      <c r="BJ736" s="1"/>
      <c r="BK736" s="1"/>
    </row>
    <row r="737" spans="1:63" ht="15.75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1"/>
      <c r="BG737" s="1"/>
      <c r="BH737" s="1"/>
      <c r="BI737" s="1"/>
      <c r="BJ737" s="1"/>
      <c r="BK737" s="1"/>
    </row>
    <row r="738" spans="1:63" ht="15.75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1"/>
      <c r="BG738" s="1"/>
      <c r="BH738" s="1"/>
      <c r="BI738" s="1"/>
      <c r="BJ738" s="1"/>
      <c r="BK738" s="1"/>
    </row>
    <row r="739" spans="1:63" ht="15.75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1"/>
      <c r="BG739" s="1"/>
      <c r="BH739" s="1"/>
      <c r="BI739" s="1"/>
      <c r="BJ739" s="1"/>
      <c r="BK739" s="1"/>
    </row>
    <row r="740" spans="1:63" ht="15.75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1"/>
      <c r="BG740" s="1"/>
      <c r="BH740" s="1"/>
      <c r="BI740" s="1"/>
      <c r="BJ740" s="1"/>
      <c r="BK740" s="1"/>
    </row>
    <row r="741" spans="1:63" ht="15.75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1"/>
      <c r="BG741" s="1"/>
      <c r="BH741" s="1"/>
      <c r="BI741" s="1"/>
      <c r="BJ741" s="1"/>
      <c r="BK741" s="1"/>
    </row>
    <row r="742" spans="1:63" ht="15.75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1"/>
      <c r="BG742" s="1"/>
      <c r="BH742" s="1"/>
      <c r="BI742" s="1"/>
      <c r="BJ742" s="1"/>
      <c r="BK742" s="1"/>
    </row>
    <row r="743" spans="1:63" ht="15.75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1"/>
      <c r="BG743" s="1"/>
      <c r="BH743" s="1"/>
      <c r="BI743" s="1"/>
      <c r="BJ743" s="1"/>
      <c r="BK743" s="1"/>
    </row>
    <row r="744" spans="1:63" ht="15.75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1"/>
      <c r="BG744" s="1"/>
      <c r="BH744" s="1"/>
      <c r="BI744" s="1"/>
      <c r="BJ744" s="1"/>
      <c r="BK744" s="1"/>
    </row>
    <row r="745" spans="1:63" ht="15.75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1"/>
      <c r="BG745" s="1"/>
      <c r="BH745" s="1"/>
      <c r="BI745" s="1"/>
      <c r="BJ745" s="1"/>
      <c r="BK745" s="1"/>
    </row>
    <row r="746" spans="1:63" ht="15.75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1"/>
      <c r="BG746" s="1"/>
      <c r="BH746" s="1"/>
      <c r="BI746" s="1"/>
      <c r="BJ746" s="1"/>
      <c r="BK746" s="1"/>
    </row>
    <row r="747" spans="1:63" ht="15.75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1"/>
      <c r="BG747" s="1"/>
      <c r="BH747" s="1"/>
      <c r="BI747" s="1"/>
      <c r="BJ747" s="1"/>
      <c r="BK747" s="1"/>
    </row>
    <row r="748" spans="1:63" ht="15.75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1"/>
      <c r="BG748" s="1"/>
      <c r="BH748" s="1"/>
      <c r="BI748" s="1"/>
      <c r="BJ748" s="1"/>
      <c r="BK748" s="1"/>
    </row>
    <row r="749" spans="1:63" ht="15.75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1"/>
      <c r="BG749" s="1"/>
      <c r="BH749" s="1"/>
      <c r="BI749" s="1"/>
      <c r="BJ749" s="1"/>
      <c r="BK749" s="1"/>
    </row>
    <row r="750" spans="1:63" ht="15.75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1"/>
      <c r="BG750" s="1"/>
      <c r="BH750" s="1"/>
      <c r="BI750" s="1"/>
      <c r="BJ750" s="1"/>
      <c r="BK750" s="1"/>
    </row>
    <row r="751" spans="1:63" ht="15.75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1"/>
      <c r="BG751" s="1"/>
      <c r="BH751" s="1"/>
      <c r="BI751" s="1"/>
      <c r="BJ751" s="1"/>
      <c r="BK751" s="1"/>
    </row>
    <row r="752" spans="1:63" ht="15.75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1"/>
      <c r="BG752" s="1"/>
      <c r="BH752" s="1"/>
      <c r="BI752" s="1"/>
      <c r="BJ752" s="1"/>
      <c r="BK752" s="1"/>
    </row>
    <row r="753" spans="1:63" ht="15.75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1"/>
      <c r="BG753" s="1"/>
      <c r="BH753" s="1"/>
      <c r="BI753" s="1"/>
      <c r="BJ753" s="1"/>
      <c r="BK753" s="1"/>
    </row>
    <row r="754" spans="1:63" ht="15.75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1"/>
      <c r="BG754" s="1"/>
      <c r="BH754" s="1"/>
      <c r="BI754" s="1"/>
      <c r="BJ754" s="1"/>
      <c r="BK754" s="1"/>
    </row>
    <row r="755" spans="1:63" ht="15.75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1"/>
      <c r="BG755" s="1"/>
      <c r="BH755" s="1"/>
      <c r="BI755" s="1"/>
      <c r="BJ755" s="1"/>
      <c r="BK755" s="1"/>
    </row>
    <row r="756" spans="1:63" ht="15.75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1"/>
      <c r="BG756" s="1"/>
      <c r="BH756" s="1"/>
      <c r="BI756" s="1"/>
      <c r="BJ756" s="1"/>
      <c r="BK756" s="1"/>
    </row>
    <row r="757" spans="1:63" ht="15.75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1"/>
      <c r="BG757" s="1"/>
      <c r="BH757" s="1"/>
      <c r="BI757" s="1"/>
      <c r="BJ757" s="1"/>
      <c r="BK757" s="1"/>
    </row>
    <row r="758" spans="1:63" ht="15.75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1"/>
      <c r="BG758" s="1"/>
      <c r="BH758" s="1"/>
      <c r="BI758" s="1"/>
      <c r="BJ758" s="1"/>
      <c r="BK758" s="1"/>
    </row>
    <row r="759" spans="1:63" ht="15.75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1"/>
      <c r="BG759" s="1"/>
      <c r="BH759" s="1"/>
      <c r="BI759" s="1"/>
      <c r="BJ759" s="1"/>
      <c r="BK759" s="1"/>
    </row>
    <row r="760" spans="1:63" ht="15.75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1"/>
      <c r="BG760" s="1"/>
      <c r="BH760" s="1"/>
      <c r="BI760" s="1"/>
      <c r="BJ760" s="1"/>
      <c r="BK760" s="1"/>
    </row>
    <row r="761" spans="1:63" ht="15.75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1"/>
      <c r="BG761" s="1"/>
      <c r="BH761" s="1"/>
      <c r="BI761" s="1"/>
      <c r="BJ761" s="1"/>
      <c r="BK761" s="1"/>
    </row>
    <row r="762" spans="1:63" ht="15.75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1"/>
      <c r="BG762" s="1"/>
      <c r="BH762" s="1"/>
      <c r="BI762" s="1"/>
      <c r="BJ762" s="1"/>
      <c r="BK762" s="1"/>
    </row>
    <row r="763" spans="1:63" ht="15.75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1"/>
      <c r="BG763" s="1"/>
      <c r="BH763" s="1"/>
      <c r="BI763" s="1"/>
      <c r="BJ763" s="1"/>
      <c r="BK763" s="1"/>
    </row>
    <row r="764" spans="1:63" ht="15.75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1"/>
      <c r="BG764" s="1"/>
      <c r="BH764" s="1"/>
      <c r="BI764" s="1"/>
      <c r="BJ764" s="1"/>
      <c r="BK764" s="1"/>
    </row>
    <row r="765" spans="1:63" ht="15.75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1"/>
      <c r="BG765" s="1"/>
      <c r="BH765" s="1"/>
      <c r="BI765" s="1"/>
      <c r="BJ765" s="1"/>
      <c r="BK765" s="1"/>
    </row>
    <row r="766" spans="1:63" ht="15.75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1"/>
      <c r="BG766" s="1"/>
      <c r="BH766" s="1"/>
      <c r="BI766" s="1"/>
      <c r="BJ766" s="1"/>
      <c r="BK766" s="1"/>
    </row>
    <row r="767" spans="1:63" ht="15.75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1"/>
      <c r="BG767" s="1"/>
      <c r="BH767" s="1"/>
      <c r="BI767" s="1"/>
      <c r="BJ767" s="1"/>
      <c r="BK767" s="1"/>
    </row>
    <row r="768" spans="1:63" ht="15.75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1"/>
      <c r="BG768" s="1"/>
      <c r="BH768" s="1"/>
      <c r="BI768" s="1"/>
      <c r="BJ768" s="1"/>
      <c r="BK768" s="1"/>
    </row>
    <row r="769" spans="1:63" ht="15.75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1"/>
      <c r="BG769" s="1"/>
      <c r="BH769" s="1"/>
      <c r="BI769" s="1"/>
      <c r="BJ769" s="1"/>
      <c r="BK769" s="1"/>
    </row>
    <row r="770" spans="1:63" ht="15.75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1"/>
      <c r="BG770" s="1"/>
      <c r="BH770" s="1"/>
      <c r="BI770" s="1"/>
      <c r="BJ770" s="1"/>
      <c r="BK770" s="1"/>
    </row>
    <row r="771" spans="1:63" ht="15.75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1"/>
      <c r="BG771" s="1"/>
      <c r="BH771" s="1"/>
      <c r="BI771" s="1"/>
      <c r="BJ771" s="1"/>
      <c r="BK771" s="1"/>
    </row>
    <row r="772" spans="1:63" ht="15.75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1"/>
      <c r="BG772" s="1"/>
      <c r="BH772" s="1"/>
      <c r="BI772" s="1"/>
      <c r="BJ772" s="1"/>
      <c r="BK772" s="1"/>
    </row>
    <row r="773" spans="1:63" ht="15.75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1"/>
      <c r="BG773" s="1"/>
      <c r="BH773" s="1"/>
      <c r="BI773" s="1"/>
      <c r="BJ773" s="1"/>
      <c r="BK773" s="1"/>
    </row>
    <row r="774" spans="1:63" ht="15.75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1"/>
      <c r="BG774" s="1"/>
      <c r="BH774" s="1"/>
      <c r="BI774" s="1"/>
      <c r="BJ774" s="1"/>
      <c r="BK774" s="1"/>
    </row>
    <row r="775" spans="1:63" ht="15.75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1"/>
      <c r="BG775" s="1"/>
      <c r="BH775" s="1"/>
      <c r="BI775" s="1"/>
      <c r="BJ775" s="1"/>
      <c r="BK775" s="1"/>
    </row>
    <row r="776" spans="1:63" ht="15.75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1"/>
      <c r="BG776" s="1"/>
      <c r="BH776" s="1"/>
      <c r="BI776" s="1"/>
      <c r="BJ776" s="1"/>
      <c r="BK776" s="1"/>
    </row>
    <row r="777" spans="1:63" ht="15.75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1"/>
      <c r="BG777" s="1"/>
      <c r="BH777" s="1"/>
      <c r="BI777" s="1"/>
      <c r="BJ777" s="1"/>
      <c r="BK777" s="1"/>
    </row>
    <row r="778" spans="1:63" ht="15.75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1"/>
      <c r="BG778" s="1"/>
      <c r="BH778" s="1"/>
      <c r="BI778" s="1"/>
      <c r="BJ778" s="1"/>
      <c r="BK778" s="1"/>
    </row>
    <row r="779" spans="1:63" ht="15.75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1"/>
      <c r="BG779" s="1"/>
      <c r="BH779" s="1"/>
      <c r="BI779" s="1"/>
      <c r="BJ779" s="1"/>
      <c r="BK779" s="1"/>
    </row>
    <row r="780" spans="1:63" ht="15.75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1"/>
      <c r="BG780" s="1"/>
      <c r="BH780" s="1"/>
      <c r="BI780" s="1"/>
      <c r="BJ780" s="1"/>
      <c r="BK780" s="1"/>
    </row>
    <row r="781" spans="1:63" ht="15.75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1"/>
      <c r="BG781" s="1"/>
      <c r="BH781" s="1"/>
      <c r="BI781" s="1"/>
      <c r="BJ781" s="1"/>
      <c r="BK781" s="1"/>
    </row>
    <row r="782" spans="1:63" ht="15.75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1"/>
      <c r="BG782" s="1"/>
      <c r="BH782" s="1"/>
      <c r="BI782" s="1"/>
      <c r="BJ782" s="1"/>
      <c r="BK782" s="1"/>
    </row>
    <row r="783" spans="1:63" ht="15.75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1"/>
      <c r="BG783" s="1"/>
      <c r="BH783" s="1"/>
      <c r="BI783" s="1"/>
      <c r="BJ783" s="1"/>
      <c r="BK783" s="1"/>
    </row>
    <row r="784" spans="1:63" ht="15.75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1"/>
      <c r="BG784" s="1"/>
      <c r="BH784" s="1"/>
      <c r="BI784" s="1"/>
      <c r="BJ784" s="1"/>
      <c r="BK784" s="1"/>
    </row>
    <row r="785" spans="1:63" ht="15.75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1"/>
      <c r="BG785" s="1"/>
      <c r="BH785" s="1"/>
      <c r="BI785" s="1"/>
      <c r="BJ785" s="1"/>
      <c r="BK785" s="1"/>
    </row>
    <row r="786" spans="1:63" ht="15.75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1"/>
      <c r="BG786" s="1"/>
      <c r="BH786" s="1"/>
      <c r="BI786" s="1"/>
      <c r="BJ786" s="1"/>
      <c r="BK786" s="1"/>
    </row>
    <row r="787" spans="1:63" ht="15.75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1"/>
      <c r="BG787" s="1"/>
      <c r="BH787" s="1"/>
      <c r="BI787" s="1"/>
      <c r="BJ787" s="1"/>
      <c r="BK787" s="1"/>
    </row>
    <row r="788" spans="1:63" ht="15.75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1"/>
      <c r="BG788" s="1"/>
      <c r="BH788" s="1"/>
      <c r="BI788" s="1"/>
      <c r="BJ788" s="1"/>
      <c r="BK788" s="1"/>
    </row>
    <row r="789" spans="1:63" ht="15.75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1"/>
      <c r="BG789" s="1"/>
      <c r="BH789" s="1"/>
      <c r="BI789" s="1"/>
      <c r="BJ789" s="1"/>
      <c r="BK789" s="1"/>
    </row>
    <row r="790" spans="1:63" ht="15.75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1"/>
      <c r="BG790" s="1"/>
      <c r="BH790" s="1"/>
      <c r="BI790" s="1"/>
      <c r="BJ790" s="1"/>
      <c r="BK790" s="1"/>
    </row>
    <row r="791" spans="1:63" ht="15.75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1"/>
      <c r="BG791" s="1"/>
      <c r="BH791" s="1"/>
      <c r="BI791" s="1"/>
      <c r="BJ791" s="1"/>
      <c r="BK791" s="1"/>
    </row>
    <row r="792" spans="1:63" ht="15.75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1"/>
      <c r="BG792" s="1"/>
      <c r="BH792" s="1"/>
      <c r="BI792" s="1"/>
      <c r="BJ792" s="1"/>
      <c r="BK792" s="1"/>
    </row>
    <row r="793" spans="1:63" ht="15.75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1"/>
      <c r="BG793" s="1"/>
      <c r="BH793" s="1"/>
      <c r="BI793" s="1"/>
      <c r="BJ793" s="1"/>
      <c r="BK793" s="1"/>
    </row>
    <row r="794" spans="1:63" ht="15.75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1"/>
      <c r="BG794" s="1"/>
      <c r="BH794" s="1"/>
      <c r="BI794" s="1"/>
      <c r="BJ794" s="1"/>
      <c r="BK794" s="1"/>
    </row>
    <row r="795" spans="1:63" ht="15.75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1"/>
      <c r="BG795" s="1"/>
      <c r="BH795" s="1"/>
      <c r="BI795" s="1"/>
      <c r="BJ795" s="1"/>
      <c r="BK795" s="1"/>
    </row>
    <row r="796" spans="1:63" ht="15.75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1"/>
      <c r="BG796" s="1"/>
      <c r="BH796" s="1"/>
      <c r="BI796" s="1"/>
      <c r="BJ796" s="1"/>
      <c r="BK796" s="1"/>
    </row>
    <row r="797" spans="1:63" ht="15.75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1"/>
      <c r="BG797" s="1"/>
      <c r="BH797" s="1"/>
      <c r="BI797" s="1"/>
      <c r="BJ797" s="1"/>
      <c r="BK797" s="1"/>
    </row>
    <row r="798" spans="1:63" ht="15.75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1"/>
      <c r="BG798" s="1"/>
      <c r="BH798" s="1"/>
      <c r="BI798" s="1"/>
      <c r="BJ798" s="1"/>
      <c r="BK798" s="1"/>
    </row>
    <row r="799" spans="1:63" ht="15.75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1"/>
      <c r="BG799" s="1"/>
      <c r="BH799" s="1"/>
      <c r="BI799" s="1"/>
      <c r="BJ799" s="1"/>
      <c r="BK799" s="1"/>
    </row>
    <row r="800" spans="1:63" ht="15.75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1"/>
      <c r="BG800" s="1"/>
      <c r="BH800" s="1"/>
      <c r="BI800" s="1"/>
      <c r="BJ800" s="1"/>
      <c r="BK800" s="1"/>
    </row>
    <row r="801" spans="1:63" ht="15.75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1"/>
      <c r="BG801" s="1"/>
      <c r="BH801" s="1"/>
      <c r="BI801" s="1"/>
      <c r="BJ801" s="1"/>
      <c r="BK801" s="1"/>
    </row>
    <row r="802" spans="1:63" ht="15.75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1"/>
      <c r="BG802" s="1"/>
      <c r="BH802" s="1"/>
      <c r="BI802" s="1"/>
      <c r="BJ802" s="1"/>
      <c r="BK802" s="1"/>
    </row>
    <row r="803" spans="1:63" ht="15.75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1"/>
      <c r="BG803" s="1"/>
      <c r="BH803" s="1"/>
      <c r="BI803" s="1"/>
      <c r="BJ803" s="1"/>
      <c r="BK803" s="1"/>
    </row>
    <row r="804" spans="1:63" ht="15.75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1"/>
      <c r="BG804" s="1"/>
      <c r="BH804" s="1"/>
      <c r="BI804" s="1"/>
      <c r="BJ804" s="1"/>
      <c r="BK804" s="1"/>
    </row>
    <row r="805" spans="1:63" ht="15.75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1"/>
      <c r="BG805" s="1"/>
      <c r="BH805" s="1"/>
      <c r="BI805" s="1"/>
      <c r="BJ805" s="1"/>
      <c r="BK805" s="1"/>
    </row>
    <row r="806" spans="1:63" ht="15.75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1"/>
      <c r="BG806" s="1"/>
      <c r="BH806" s="1"/>
      <c r="BI806" s="1"/>
      <c r="BJ806" s="1"/>
      <c r="BK806" s="1"/>
    </row>
    <row r="807" spans="1:63" ht="15.75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1"/>
      <c r="BG807" s="1"/>
      <c r="BH807" s="1"/>
      <c r="BI807" s="1"/>
      <c r="BJ807" s="1"/>
      <c r="BK807" s="1"/>
    </row>
    <row r="808" spans="1:63" ht="15.75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1"/>
      <c r="BG808" s="1"/>
      <c r="BH808" s="1"/>
      <c r="BI808" s="1"/>
      <c r="BJ808" s="1"/>
      <c r="BK808" s="1"/>
    </row>
    <row r="809" spans="1:63" ht="15.75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1"/>
      <c r="BG809" s="1"/>
      <c r="BH809" s="1"/>
      <c r="BI809" s="1"/>
      <c r="BJ809" s="1"/>
      <c r="BK809" s="1"/>
    </row>
    <row r="810" spans="1:63" ht="15.75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1"/>
      <c r="BG810" s="1"/>
      <c r="BH810" s="1"/>
      <c r="BI810" s="1"/>
      <c r="BJ810" s="1"/>
      <c r="BK810" s="1"/>
    </row>
    <row r="811" spans="1:63" ht="15.75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1"/>
      <c r="BG811" s="1"/>
      <c r="BH811" s="1"/>
      <c r="BI811" s="1"/>
      <c r="BJ811" s="1"/>
      <c r="BK811" s="1"/>
    </row>
    <row r="812" spans="1:63" ht="15.75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1"/>
      <c r="BG812" s="1"/>
      <c r="BH812" s="1"/>
      <c r="BI812" s="1"/>
      <c r="BJ812" s="1"/>
      <c r="BK812" s="1"/>
    </row>
    <row r="813" spans="1:63" ht="15.75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1"/>
      <c r="BG813" s="1"/>
      <c r="BH813" s="1"/>
      <c r="BI813" s="1"/>
      <c r="BJ813" s="1"/>
      <c r="BK813" s="1"/>
    </row>
    <row r="814" spans="1:63" ht="15.75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1"/>
      <c r="BG814" s="1"/>
      <c r="BH814" s="1"/>
      <c r="BI814" s="1"/>
      <c r="BJ814" s="1"/>
      <c r="BK814" s="1"/>
    </row>
    <row r="815" spans="1:63" ht="15.75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1"/>
      <c r="BG815" s="1"/>
      <c r="BH815" s="1"/>
      <c r="BI815" s="1"/>
      <c r="BJ815" s="1"/>
      <c r="BK815" s="1"/>
    </row>
    <row r="816" spans="1:63" ht="15.75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1"/>
      <c r="BG816" s="1"/>
      <c r="BH816" s="1"/>
      <c r="BI816" s="1"/>
      <c r="BJ816" s="1"/>
      <c r="BK816" s="1"/>
    </row>
    <row r="817" spans="1:63" ht="15.75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1"/>
      <c r="BG817" s="1"/>
      <c r="BH817" s="1"/>
      <c r="BI817" s="1"/>
      <c r="BJ817" s="1"/>
      <c r="BK817" s="1"/>
    </row>
    <row r="818" spans="1:63" ht="15.75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1"/>
      <c r="BG818" s="1"/>
      <c r="BH818" s="1"/>
      <c r="BI818" s="1"/>
      <c r="BJ818" s="1"/>
      <c r="BK818" s="1"/>
    </row>
    <row r="819" spans="1:63" ht="15.75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1"/>
      <c r="BG819" s="1"/>
      <c r="BH819" s="1"/>
      <c r="BI819" s="1"/>
      <c r="BJ819" s="1"/>
      <c r="BK819" s="1"/>
    </row>
    <row r="820" spans="1:63" ht="15.75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1"/>
      <c r="BG820" s="1"/>
      <c r="BH820" s="1"/>
      <c r="BI820" s="1"/>
      <c r="BJ820" s="1"/>
      <c r="BK820" s="1"/>
    </row>
    <row r="821" spans="1:63" ht="15.75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1"/>
      <c r="BG821" s="1"/>
      <c r="BH821" s="1"/>
      <c r="BI821" s="1"/>
      <c r="BJ821" s="1"/>
      <c r="BK821" s="1"/>
    </row>
    <row r="822" spans="1:63" ht="15.75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1"/>
      <c r="BG822" s="1"/>
      <c r="BH822" s="1"/>
      <c r="BI822" s="1"/>
      <c r="BJ822" s="1"/>
      <c r="BK822" s="1"/>
    </row>
    <row r="823" spans="1:63" ht="15.75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1"/>
      <c r="BG823" s="1"/>
      <c r="BH823" s="1"/>
      <c r="BI823" s="1"/>
      <c r="BJ823" s="1"/>
      <c r="BK823" s="1"/>
    </row>
    <row r="824" spans="1:63" ht="15.75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1"/>
      <c r="BG824" s="1"/>
      <c r="BH824" s="1"/>
      <c r="BI824" s="1"/>
      <c r="BJ824" s="1"/>
      <c r="BK824" s="1"/>
    </row>
    <row r="825" spans="1:63" ht="15.75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1"/>
      <c r="BG825" s="1"/>
      <c r="BH825" s="1"/>
      <c r="BI825" s="1"/>
      <c r="BJ825" s="1"/>
      <c r="BK825" s="1"/>
    </row>
    <row r="826" spans="1:63" ht="15.75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1"/>
      <c r="BG826" s="1"/>
      <c r="BH826" s="1"/>
      <c r="BI826" s="1"/>
      <c r="BJ826" s="1"/>
      <c r="BK826" s="1"/>
    </row>
    <row r="827" spans="1:63" ht="15.75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1"/>
      <c r="BG827" s="1"/>
      <c r="BH827" s="1"/>
      <c r="BI827" s="1"/>
      <c r="BJ827" s="1"/>
      <c r="BK827" s="1"/>
    </row>
    <row r="828" spans="1:63" ht="15.75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1"/>
      <c r="BG828" s="1"/>
      <c r="BH828" s="1"/>
      <c r="BI828" s="1"/>
      <c r="BJ828" s="1"/>
      <c r="BK828" s="1"/>
    </row>
    <row r="829" spans="1:63" ht="15.75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1"/>
      <c r="BG829" s="1"/>
      <c r="BH829" s="1"/>
      <c r="BI829" s="1"/>
      <c r="BJ829" s="1"/>
      <c r="BK829" s="1"/>
    </row>
    <row r="830" spans="1:63" ht="15.75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1"/>
      <c r="BG830" s="1"/>
      <c r="BH830" s="1"/>
      <c r="BI830" s="1"/>
      <c r="BJ830" s="1"/>
      <c r="BK830" s="1"/>
    </row>
    <row r="831" spans="1:63" ht="15.75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1"/>
      <c r="BG831" s="1"/>
      <c r="BH831" s="1"/>
      <c r="BI831" s="1"/>
      <c r="BJ831" s="1"/>
      <c r="BK831" s="1"/>
    </row>
    <row r="832" spans="1:63" ht="15.75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1"/>
      <c r="BG832" s="1"/>
      <c r="BH832" s="1"/>
      <c r="BI832" s="1"/>
      <c r="BJ832" s="1"/>
      <c r="BK832" s="1"/>
    </row>
    <row r="833" spans="1:63" ht="15.75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1"/>
      <c r="BG833" s="1"/>
      <c r="BH833" s="1"/>
      <c r="BI833" s="1"/>
      <c r="BJ833" s="1"/>
      <c r="BK833" s="1"/>
    </row>
    <row r="834" spans="1:63" ht="15.75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1"/>
      <c r="BG834" s="1"/>
      <c r="BH834" s="1"/>
      <c r="BI834" s="1"/>
      <c r="BJ834" s="1"/>
      <c r="BK834" s="1"/>
    </row>
    <row r="835" spans="1:63" ht="15.75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1"/>
      <c r="BG835" s="1"/>
      <c r="BH835" s="1"/>
      <c r="BI835" s="1"/>
      <c r="BJ835" s="1"/>
      <c r="BK835" s="1"/>
    </row>
    <row r="836" spans="1:63" ht="15.75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1"/>
      <c r="BG836" s="1"/>
      <c r="BH836" s="1"/>
      <c r="BI836" s="1"/>
      <c r="BJ836" s="1"/>
      <c r="BK836" s="1"/>
    </row>
    <row r="837" spans="1:63" ht="15.75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1"/>
      <c r="BG837" s="1"/>
      <c r="BH837" s="1"/>
      <c r="BI837" s="1"/>
      <c r="BJ837" s="1"/>
      <c r="BK837" s="1"/>
    </row>
    <row r="838" spans="1:63" ht="15.75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1"/>
      <c r="BG838" s="1"/>
      <c r="BH838" s="1"/>
      <c r="BI838" s="1"/>
      <c r="BJ838" s="1"/>
      <c r="BK838" s="1"/>
    </row>
    <row r="839" spans="1:63" ht="15.75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1"/>
      <c r="BG839" s="1"/>
      <c r="BH839" s="1"/>
      <c r="BI839" s="1"/>
      <c r="BJ839" s="1"/>
      <c r="BK839" s="1"/>
    </row>
    <row r="840" spans="1:63" ht="15.75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1"/>
      <c r="BG840" s="1"/>
      <c r="BH840" s="1"/>
      <c r="BI840" s="1"/>
      <c r="BJ840" s="1"/>
      <c r="BK840" s="1"/>
    </row>
    <row r="841" spans="1:63" ht="15.75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1"/>
      <c r="BG841" s="1"/>
      <c r="BH841" s="1"/>
      <c r="BI841" s="1"/>
      <c r="BJ841" s="1"/>
      <c r="BK841" s="1"/>
    </row>
    <row r="842" spans="1:63" ht="15.75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1"/>
      <c r="BG842" s="1"/>
      <c r="BH842" s="1"/>
      <c r="BI842" s="1"/>
      <c r="BJ842" s="1"/>
      <c r="BK842" s="1"/>
    </row>
    <row r="843" spans="1:63" ht="15.75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1"/>
      <c r="BG843" s="1"/>
      <c r="BH843" s="1"/>
      <c r="BI843" s="1"/>
      <c r="BJ843" s="1"/>
      <c r="BK843" s="1"/>
    </row>
    <row r="844" spans="1:63" ht="15.75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1"/>
      <c r="BG844" s="1"/>
      <c r="BH844" s="1"/>
      <c r="BI844" s="1"/>
      <c r="BJ844" s="1"/>
      <c r="BK844" s="1"/>
    </row>
    <row r="845" spans="1:63" ht="15.75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1"/>
      <c r="BG845" s="1"/>
      <c r="BH845" s="1"/>
      <c r="BI845" s="1"/>
      <c r="BJ845" s="1"/>
      <c r="BK845" s="1"/>
    </row>
    <row r="846" spans="1:63" ht="15.75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1"/>
      <c r="BG846" s="1"/>
      <c r="BH846" s="1"/>
      <c r="BI846" s="1"/>
      <c r="BJ846" s="1"/>
      <c r="BK846" s="1"/>
    </row>
    <row r="847" spans="1:63" ht="15.75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1"/>
      <c r="BG847" s="1"/>
      <c r="BH847" s="1"/>
      <c r="BI847" s="1"/>
      <c r="BJ847" s="1"/>
      <c r="BK847" s="1"/>
    </row>
    <row r="848" spans="1:63" ht="15.75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1"/>
      <c r="BG848" s="1"/>
      <c r="BH848" s="1"/>
      <c r="BI848" s="1"/>
      <c r="BJ848" s="1"/>
      <c r="BK848" s="1"/>
    </row>
    <row r="849" spans="1:63" ht="15.75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1"/>
      <c r="BG849" s="1"/>
      <c r="BH849" s="1"/>
      <c r="BI849" s="1"/>
      <c r="BJ849" s="1"/>
      <c r="BK849" s="1"/>
    </row>
    <row r="850" spans="1:63" ht="15.75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1"/>
      <c r="BG850" s="1"/>
      <c r="BH850" s="1"/>
      <c r="BI850" s="1"/>
      <c r="BJ850" s="1"/>
      <c r="BK850" s="1"/>
    </row>
    <row r="851" spans="1:63" ht="15.75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1"/>
      <c r="BG851" s="1"/>
      <c r="BH851" s="1"/>
      <c r="BI851" s="1"/>
      <c r="BJ851" s="1"/>
      <c r="BK851" s="1"/>
    </row>
    <row r="852" spans="1:63" ht="15.75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1"/>
      <c r="BG852" s="1"/>
      <c r="BH852" s="1"/>
      <c r="BI852" s="1"/>
      <c r="BJ852" s="1"/>
      <c r="BK852" s="1"/>
    </row>
    <row r="853" spans="1:63" ht="15.75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1"/>
      <c r="BG853" s="1"/>
      <c r="BH853" s="1"/>
      <c r="BI853" s="1"/>
      <c r="BJ853" s="1"/>
      <c r="BK853" s="1"/>
    </row>
    <row r="854" spans="1:63" ht="15.75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1"/>
      <c r="BG854" s="1"/>
      <c r="BH854" s="1"/>
      <c r="BI854" s="1"/>
      <c r="BJ854" s="1"/>
      <c r="BK854" s="1"/>
    </row>
    <row r="855" spans="1:63" ht="15.75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1"/>
      <c r="BG855" s="1"/>
      <c r="BH855" s="1"/>
      <c r="BI855" s="1"/>
      <c r="BJ855" s="1"/>
      <c r="BK855" s="1"/>
    </row>
    <row r="856" spans="1:63" ht="15.75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1"/>
      <c r="BG856" s="1"/>
      <c r="BH856" s="1"/>
      <c r="BI856" s="1"/>
      <c r="BJ856" s="1"/>
      <c r="BK856" s="1"/>
    </row>
    <row r="857" spans="1:63" ht="15.75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1"/>
      <c r="BG857" s="1"/>
      <c r="BH857" s="1"/>
      <c r="BI857" s="1"/>
      <c r="BJ857" s="1"/>
      <c r="BK857" s="1"/>
    </row>
    <row r="858" spans="1:63" ht="15.75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1"/>
      <c r="BG858" s="1"/>
      <c r="BH858" s="1"/>
      <c r="BI858" s="1"/>
      <c r="BJ858" s="1"/>
      <c r="BK858" s="1"/>
    </row>
    <row r="859" spans="1:63" ht="15.75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1"/>
      <c r="BG859" s="1"/>
      <c r="BH859" s="1"/>
      <c r="BI859" s="1"/>
      <c r="BJ859" s="1"/>
      <c r="BK859" s="1"/>
    </row>
    <row r="860" spans="1:63" ht="15.75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1"/>
      <c r="BG860" s="1"/>
      <c r="BH860" s="1"/>
      <c r="BI860" s="1"/>
      <c r="BJ860" s="1"/>
      <c r="BK860" s="1"/>
    </row>
    <row r="861" spans="1:63" ht="15.75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1"/>
      <c r="BG861" s="1"/>
      <c r="BH861" s="1"/>
      <c r="BI861" s="1"/>
      <c r="BJ861" s="1"/>
      <c r="BK861" s="1"/>
    </row>
    <row r="862" spans="1:63" ht="15.75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1"/>
      <c r="BG862" s="1"/>
      <c r="BH862" s="1"/>
      <c r="BI862" s="1"/>
      <c r="BJ862" s="1"/>
      <c r="BK862" s="1"/>
    </row>
    <row r="863" spans="1:63" ht="15.75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1"/>
      <c r="BG863" s="1"/>
      <c r="BH863" s="1"/>
      <c r="BI863" s="1"/>
      <c r="BJ863" s="1"/>
      <c r="BK863" s="1"/>
    </row>
    <row r="864" spans="1:63" ht="15.75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1"/>
      <c r="BG864" s="1"/>
      <c r="BH864" s="1"/>
      <c r="BI864" s="1"/>
      <c r="BJ864" s="1"/>
      <c r="BK864" s="1"/>
    </row>
    <row r="865" spans="1:63" ht="15.75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1"/>
      <c r="BG865" s="1"/>
      <c r="BH865" s="1"/>
      <c r="BI865" s="1"/>
      <c r="BJ865" s="1"/>
      <c r="BK865" s="1"/>
    </row>
    <row r="866" spans="1:63" ht="15.75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1"/>
      <c r="BG866" s="1"/>
      <c r="BH866" s="1"/>
      <c r="BI866" s="1"/>
      <c r="BJ866" s="1"/>
      <c r="BK866" s="1"/>
    </row>
    <row r="867" spans="1:63" ht="15.75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1"/>
      <c r="BG867" s="1"/>
      <c r="BH867" s="1"/>
      <c r="BI867" s="1"/>
      <c r="BJ867" s="1"/>
      <c r="BK867" s="1"/>
    </row>
    <row r="868" spans="1:63" ht="15.75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1"/>
      <c r="BG868" s="1"/>
      <c r="BH868" s="1"/>
      <c r="BI868" s="1"/>
      <c r="BJ868" s="1"/>
      <c r="BK868" s="1"/>
    </row>
    <row r="869" spans="1:63" ht="15.75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1"/>
      <c r="BG869" s="1"/>
      <c r="BH869" s="1"/>
      <c r="BI869" s="1"/>
      <c r="BJ869" s="1"/>
      <c r="BK869" s="1"/>
    </row>
    <row r="870" spans="1:63" ht="15.75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1"/>
      <c r="BG870" s="1"/>
      <c r="BH870" s="1"/>
      <c r="BI870" s="1"/>
      <c r="BJ870" s="1"/>
      <c r="BK870" s="1"/>
    </row>
    <row r="871" spans="1:63" ht="15.75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1"/>
      <c r="BG871" s="1"/>
      <c r="BH871" s="1"/>
      <c r="BI871" s="1"/>
      <c r="BJ871" s="1"/>
      <c r="BK871" s="1"/>
    </row>
    <row r="872" spans="1:63" ht="15.75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1"/>
      <c r="BG872" s="1"/>
      <c r="BH872" s="1"/>
      <c r="BI872" s="1"/>
      <c r="BJ872" s="1"/>
      <c r="BK872" s="1"/>
    </row>
    <row r="873" spans="1:63" ht="15.75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1"/>
      <c r="BG873" s="1"/>
      <c r="BH873" s="1"/>
      <c r="BI873" s="1"/>
      <c r="BJ873" s="1"/>
      <c r="BK873" s="1"/>
    </row>
    <row r="874" spans="1:63" ht="15.75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1"/>
      <c r="BG874" s="1"/>
      <c r="BH874" s="1"/>
      <c r="BI874" s="1"/>
      <c r="BJ874" s="1"/>
      <c r="BK874" s="1"/>
    </row>
    <row r="875" spans="1:63" ht="15.75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1"/>
      <c r="BG875" s="1"/>
      <c r="BH875" s="1"/>
      <c r="BI875" s="1"/>
      <c r="BJ875" s="1"/>
      <c r="BK875" s="1"/>
    </row>
    <row r="876" spans="1:63" ht="15.75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1"/>
      <c r="BG876" s="1"/>
      <c r="BH876" s="1"/>
      <c r="BI876" s="1"/>
      <c r="BJ876" s="1"/>
      <c r="BK876" s="1"/>
    </row>
    <row r="877" spans="1:63" ht="15.75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1"/>
      <c r="BG877" s="1"/>
      <c r="BH877" s="1"/>
      <c r="BI877" s="1"/>
      <c r="BJ877" s="1"/>
      <c r="BK877" s="1"/>
    </row>
    <row r="878" spans="1:63" ht="15.75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1"/>
      <c r="BG878" s="1"/>
      <c r="BH878" s="1"/>
      <c r="BI878" s="1"/>
      <c r="BJ878" s="1"/>
      <c r="BK878" s="1"/>
    </row>
    <row r="879" spans="1:63" ht="15.75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1"/>
      <c r="BG879" s="1"/>
      <c r="BH879" s="1"/>
      <c r="BI879" s="1"/>
      <c r="BJ879" s="1"/>
      <c r="BK879" s="1"/>
    </row>
    <row r="880" spans="1:63" ht="15.75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1"/>
      <c r="BG880" s="1"/>
      <c r="BH880" s="1"/>
      <c r="BI880" s="1"/>
      <c r="BJ880" s="1"/>
      <c r="BK880" s="1"/>
    </row>
    <row r="881" spans="1:63" ht="15.75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1"/>
      <c r="BG881" s="1"/>
      <c r="BH881" s="1"/>
      <c r="BI881" s="1"/>
      <c r="BJ881" s="1"/>
      <c r="BK881" s="1"/>
    </row>
    <row r="882" spans="1:63" ht="15.75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1"/>
      <c r="BG882" s="1"/>
      <c r="BH882" s="1"/>
      <c r="BI882" s="1"/>
      <c r="BJ882" s="1"/>
      <c r="BK882" s="1"/>
    </row>
    <row r="883" spans="1:63" ht="15.75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1"/>
      <c r="BG883" s="1"/>
      <c r="BH883" s="1"/>
      <c r="BI883" s="1"/>
      <c r="BJ883" s="1"/>
      <c r="BK883" s="1"/>
    </row>
    <row r="884" spans="1:63" ht="15.75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1"/>
      <c r="BG884" s="1"/>
      <c r="BH884" s="1"/>
      <c r="BI884" s="1"/>
      <c r="BJ884" s="1"/>
      <c r="BK884" s="1"/>
    </row>
    <row r="885" spans="1:63" ht="15.75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1"/>
      <c r="BG885" s="1"/>
      <c r="BH885" s="1"/>
      <c r="BI885" s="1"/>
      <c r="BJ885" s="1"/>
      <c r="BK885" s="1"/>
    </row>
    <row r="886" spans="1:63" ht="15.75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1"/>
      <c r="BG886" s="1"/>
      <c r="BH886" s="1"/>
      <c r="BI886" s="1"/>
      <c r="BJ886" s="1"/>
      <c r="BK886" s="1"/>
    </row>
    <row r="887" spans="1:63" ht="15.75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1"/>
      <c r="BG887" s="1"/>
      <c r="BH887" s="1"/>
      <c r="BI887" s="1"/>
      <c r="BJ887" s="1"/>
      <c r="BK887" s="1"/>
    </row>
    <row r="888" spans="1:63" ht="15.75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1"/>
      <c r="BG888" s="1"/>
      <c r="BH888" s="1"/>
      <c r="BI888" s="1"/>
      <c r="BJ888" s="1"/>
      <c r="BK888" s="1"/>
    </row>
    <row r="889" spans="1:63" ht="15.75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1"/>
      <c r="BG889" s="1"/>
      <c r="BH889" s="1"/>
      <c r="BI889" s="1"/>
      <c r="BJ889" s="1"/>
      <c r="BK889" s="1"/>
    </row>
    <row r="890" spans="1:63" ht="15.75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1"/>
      <c r="BG890" s="1"/>
      <c r="BH890" s="1"/>
      <c r="BI890" s="1"/>
      <c r="BJ890" s="1"/>
      <c r="BK890" s="1"/>
    </row>
    <row r="891" spans="1:63" ht="15.75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1"/>
      <c r="BG891" s="1"/>
      <c r="BH891" s="1"/>
      <c r="BI891" s="1"/>
      <c r="BJ891" s="1"/>
      <c r="BK891" s="1"/>
    </row>
    <row r="892" spans="1:63" ht="15.75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1"/>
      <c r="BG892" s="1"/>
      <c r="BH892" s="1"/>
      <c r="BI892" s="1"/>
      <c r="BJ892" s="1"/>
      <c r="BK892" s="1"/>
    </row>
    <row r="893" spans="1:63" ht="15.75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1"/>
      <c r="BG893" s="1"/>
      <c r="BH893" s="1"/>
      <c r="BI893" s="1"/>
      <c r="BJ893" s="1"/>
      <c r="BK893" s="1"/>
    </row>
    <row r="894" spans="1:63" ht="15.75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1"/>
      <c r="BG894" s="1"/>
      <c r="BH894" s="1"/>
      <c r="BI894" s="1"/>
      <c r="BJ894" s="1"/>
      <c r="BK894" s="1"/>
    </row>
    <row r="895" spans="1:63" ht="15.75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1"/>
      <c r="BG895" s="1"/>
      <c r="BH895" s="1"/>
      <c r="BI895" s="1"/>
      <c r="BJ895" s="1"/>
      <c r="BK895" s="1"/>
    </row>
    <row r="896" spans="1:63" ht="15.75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1"/>
      <c r="BG896" s="1"/>
      <c r="BH896" s="1"/>
      <c r="BI896" s="1"/>
      <c r="BJ896" s="1"/>
      <c r="BK896" s="1"/>
    </row>
    <row r="897" spans="1:63" ht="15.75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1"/>
      <c r="BG897" s="1"/>
      <c r="BH897" s="1"/>
      <c r="BI897" s="1"/>
      <c r="BJ897" s="1"/>
      <c r="BK897" s="1"/>
    </row>
    <row r="898" spans="1:63" ht="15.75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1"/>
      <c r="BG898" s="1"/>
      <c r="BH898" s="1"/>
      <c r="BI898" s="1"/>
      <c r="BJ898" s="1"/>
      <c r="BK898" s="1"/>
    </row>
    <row r="899" spans="1:63" ht="15.75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1"/>
      <c r="BG899" s="1"/>
      <c r="BH899" s="1"/>
      <c r="BI899" s="1"/>
      <c r="BJ899" s="1"/>
      <c r="BK899" s="1"/>
    </row>
    <row r="900" spans="1:63" ht="15.75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1"/>
      <c r="BG900" s="1"/>
      <c r="BH900" s="1"/>
      <c r="BI900" s="1"/>
      <c r="BJ900" s="1"/>
      <c r="BK900" s="1"/>
    </row>
    <row r="901" spans="1:63" ht="15.75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1"/>
      <c r="BG901" s="1"/>
      <c r="BH901" s="1"/>
      <c r="BI901" s="1"/>
      <c r="BJ901" s="1"/>
      <c r="BK901" s="1"/>
    </row>
    <row r="902" spans="1:63" ht="15.75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1"/>
      <c r="BG902" s="1"/>
      <c r="BH902" s="1"/>
      <c r="BI902" s="1"/>
      <c r="BJ902" s="1"/>
      <c r="BK902" s="1"/>
    </row>
    <row r="903" spans="1:63" ht="15.75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1"/>
      <c r="BG903" s="1"/>
      <c r="BH903" s="1"/>
      <c r="BI903" s="1"/>
      <c r="BJ903" s="1"/>
      <c r="BK903" s="1"/>
    </row>
    <row r="904" spans="1:63" ht="15.75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1"/>
      <c r="BG904" s="1"/>
      <c r="BH904" s="1"/>
      <c r="BI904" s="1"/>
      <c r="BJ904" s="1"/>
      <c r="BK904" s="1"/>
    </row>
    <row r="905" spans="1:63" ht="15.75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1"/>
      <c r="BG905" s="1"/>
      <c r="BH905" s="1"/>
      <c r="BI905" s="1"/>
      <c r="BJ905" s="1"/>
      <c r="BK905" s="1"/>
    </row>
    <row r="906" spans="1:63" ht="15.75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1"/>
      <c r="BG906" s="1"/>
      <c r="BH906" s="1"/>
      <c r="BI906" s="1"/>
      <c r="BJ906" s="1"/>
      <c r="BK906" s="1"/>
    </row>
    <row r="907" spans="1:63" ht="15.75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1"/>
      <c r="BG907" s="1"/>
      <c r="BH907" s="1"/>
      <c r="BI907" s="1"/>
      <c r="BJ907" s="1"/>
      <c r="BK907" s="1"/>
    </row>
    <row r="908" spans="1:63" ht="15.75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1"/>
      <c r="BG908" s="1"/>
      <c r="BH908" s="1"/>
      <c r="BI908" s="1"/>
      <c r="BJ908" s="1"/>
      <c r="BK908" s="1"/>
    </row>
    <row r="909" spans="1:63" ht="15.75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1"/>
      <c r="BG909" s="1"/>
      <c r="BH909" s="1"/>
      <c r="BI909" s="1"/>
      <c r="BJ909" s="1"/>
      <c r="BK909" s="1"/>
    </row>
    <row r="910" spans="1:63" ht="15.75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1"/>
      <c r="BG910" s="1"/>
      <c r="BH910" s="1"/>
      <c r="BI910" s="1"/>
      <c r="BJ910" s="1"/>
      <c r="BK910" s="1"/>
    </row>
    <row r="911" spans="1:63" ht="15.75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1"/>
      <c r="BG911" s="1"/>
      <c r="BH911" s="1"/>
      <c r="BI911" s="1"/>
      <c r="BJ911" s="1"/>
      <c r="BK911" s="1"/>
    </row>
    <row r="912" spans="1:63" ht="15.75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1"/>
      <c r="BG912" s="1"/>
      <c r="BH912" s="1"/>
      <c r="BI912" s="1"/>
      <c r="BJ912" s="1"/>
      <c r="BK912" s="1"/>
    </row>
    <row r="913" spans="1:63" ht="15.75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1"/>
      <c r="BG913" s="1"/>
      <c r="BH913" s="1"/>
      <c r="BI913" s="1"/>
      <c r="BJ913" s="1"/>
      <c r="BK913" s="1"/>
    </row>
    <row r="914" spans="1:63" ht="15.75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1"/>
      <c r="BG914" s="1"/>
      <c r="BH914" s="1"/>
      <c r="BI914" s="1"/>
      <c r="BJ914" s="1"/>
      <c r="BK914" s="1"/>
    </row>
    <row r="915" spans="1:63" ht="15.75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1"/>
      <c r="BG915" s="1"/>
      <c r="BH915" s="1"/>
      <c r="BI915" s="1"/>
      <c r="BJ915" s="1"/>
      <c r="BK915" s="1"/>
    </row>
    <row r="916" spans="1:63" ht="15.75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1"/>
      <c r="BG916" s="1"/>
      <c r="BH916" s="1"/>
      <c r="BI916" s="1"/>
      <c r="BJ916" s="1"/>
      <c r="BK916" s="1"/>
    </row>
    <row r="917" spans="1:63" ht="15.75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1"/>
      <c r="BG917" s="1"/>
      <c r="BH917" s="1"/>
      <c r="BI917" s="1"/>
      <c r="BJ917" s="1"/>
      <c r="BK917" s="1"/>
    </row>
    <row r="918" spans="1:63" ht="15.75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1"/>
      <c r="BG918" s="1"/>
      <c r="BH918" s="1"/>
      <c r="BI918" s="1"/>
      <c r="BJ918" s="1"/>
      <c r="BK918" s="1"/>
    </row>
    <row r="919" spans="1:63" ht="15.75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1"/>
      <c r="BG919" s="1"/>
      <c r="BH919" s="1"/>
      <c r="BI919" s="1"/>
      <c r="BJ919" s="1"/>
      <c r="BK919" s="1"/>
    </row>
    <row r="920" spans="1:63" ht="15.75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1"/>
      <c r="BG920" s="1"/>
      <c r="BH920" s="1"/>
      <c r="BI920" s="1"/>
      <c r="BJ920" s="1"/>
      <c r="BK920" s="1"/>
    </row>
    <row r="921" spans="1:63" ht="15.75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1"/>
      <c r="BG921" s="1"/>
      <c r="BH921" s="1"/>
      <c r="BI921" s="1"/>
      <c r="BJ921" s="1"/>
      <c r="BK921" s="1"/>
    </row>
    <row r="922" spans="1:63" ht="15.75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1"/>
      <c r="BG922" s="1"/>
      <c r="BH922" s="1"/>
      <c r="BI922" s="1"/>
      <c r="BJ922" s="1"/>
      <c r="BK922" s="1"/>
    </row>
    <row r="923" spans="1:63" ht="15.75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1"/>
      <c r="BG923" s="1"/>
      <c r="BH923" s="1"/>
      <c r="BI923" s="1"/>
      <c r="BJ923" s="1"/>
      <c r="BK923" s="1"/>
    </row>
    <row r="924" spans="1:63" ht="15.75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1"/>
      <c r="BG924" s="1"/>
      <c r="BH924" s="1"/>
      <c r="BI924" s="1"/>
      <c r="BJ924" s="1"/>
      <c r="BK924" s="1"/>
    </row>
    <row r="925" spans="1:63" ht="15.75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1"/>
      <c r="BG925" s="1"/>
      <c r="BH925" s="1"/>
      <c r="BI925" s="1"/>
      <c r="BJ925" s="1"/>
      <c r="BK925" s="1"/>
    </row>
    <row r="926" spans="1:63" ht="15.75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1"/>
      <c r="BG926" s="1"/>
      <c r="BH926" s="1"/>
      <c r="BI926" s="1"/>
      <c r="BJ926" s="1"/>
      <c r="BK926" s="1"/>
    </row>
    <row r="927" spans="1:63" ht="15.75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1"/>
      <c r="BG927" s="1"/>
      <c r="BH927" s="1"/>
      <c r="BI927" s="1"/>
      <c r="BJ927" s="1"/>
      <c r="BK927" s="1"/>
    </row>
    <row r="928" spans="1:63" ht="15.75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1"/>
      <c r="BG928" s="1"/>
      <c r="BH928" s="1"/>
      <c r="BI928" s="1"/>
      <c r="BJ928" s="1"/>
      <c r="BK928" s="1"/>
    </row>
    <row r="929" spans="1:63" ht="15.75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1"/>
      <c r="BG929" s="1"/>
      <c r="BH929" s="1"/>
      <c r="BI929" s="1"/>
      <c r="BJ929" s="1"/>
      <c r="BK929" s="1"/>
    </row>
    <row r="930" spans="1:63" ht="15.75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1"/>
      <c r="BG930" s="1"/>
      <c r="BH930" s="1"/>
      <c r="BI930" s="1"/>
      <c r="BJ930" s="1"/>
      <c r="BK930" s="1"/>
    </row>
    <row r="931" spans="1:63" ht="15.75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1"/>
      <c r="BG931" s="1"/>
      <c r="BH931" s="1"/>
      <c r="BI931" s="1"/>
      <c r="BJ931" s="1"/>
      <c r="BK931" s="1"/>
    </row>
    <row r="932" spans="1:63" ht="15.75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1"/>
      <c r="BG932" s="1"/>
      <c r="BH932" s="1"/>
      <c r="BI932" s="1"/>
      <c r="BJ932" s="1"/>
      <c r="BK932" s="1"/>
    </row>
    <row r="933" spans="1:63" ht="15.75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1"/>
      <c r="BG933" s="1"/>
      <c r="BH933" s="1"/>
      <c r="BI933" s="1"/>
      <c r="BJ933" s="1"/>
      <c r="BK933" s="1"/>
    </row>
    <row r="934" spans="1:63" ht="15.75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1"/>
      <c r="BG934" s="1"/>
      <c r="BH934" s="1"/>
      <c r="BI934" s="1"/>
      <c r="BJ934" s="1"/>
      <c r="BK934" s="1"/>
    </row>
    <row r="935" spans="1:63" ht="15.75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1"/>
      <c r="BG935" s="1"/>
      <c r="BH935" s="1"/>
      <c r="BI935" s="1"/>
      <c r="BJ935" s="1"/>
      <c r="BK935" s="1"/>
    </row>
    <row r="936" spans="1:63" ht="15.75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1"/>
      <c r="BG936" s="1"/>
      <c r="BH936" s="1"/>
      <c r="BI936" s="1"/>
      <c r="BJ936" s="1"/>
      <c r="BK936" s="1"/>
    </row>
    <row r="937" spans="1:63" ht="15.75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1"/>
      <c r="BG937" s="1"/>
      <c r="BH937" s="1"/>
      <c r="BI937" s="1"/>
      <c r="BJ937" s="1"/>
      <c r="BK937" s="1"/>
    </row>
    <row r="938" spans="1:63" ht="15.75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1"/>
      <c r="BG938" s="1"/>
      <c r="BH938" s="1"/>
      <c r="BI938" s="1"/>
      <c r="BJ938" s="1"/>
      <c r="BK938" s="1"/>
    </row>
    <row r="939" spans="1:63" ht="15.75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1"/>
      <c r="BG939" s="1"/>
      <c r="BH939" s="1"/>
      <c r="BI939" s="1"/>
      <c r="BJ939" s="1"/>
      <c r="BK939" s="1"/>
    </row>
    <row r="940" spans="1:63" ht="15.75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1"/>
      <c r="BG940" s="1"/>
      <c r="BH940" s="1"/>
      <c r="BI940" s="1"/>
      <c r="BJ940" s="1"/>
      <c r="BK940" s="1"/>
    </row>
    <row r="941" spans="1:63" ht="15.75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1"/>
      <c r="BG941" s="1"/>
      <c r="BH941" s="1"/>
      <c r="BI941" s="1"/>
      <c r="BJ941" s="1"/>
      <c r="BK941" s="1"/>
    </row>
    <row r="942" spans="1:63" ht="15.75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1"/>
      <c r="BG942" s="1"/>
      <c r="BH942" s="1"/>
      <c r="BI942" s="1"/>
      <c r="BJ942" s="1"/>
      <c r="BK942" s="1"/>
    </row>
    <row r="943" spans="1:63" ht="15.75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1"/>
      <c r="BG943" s="1"/>
      <c r="BH943" s="1"/>
      <c r="BI943" s="1"/>
      <c r="BJ943" s="1"/>
      <c r="BK943" s="1"/>
    </row>
    <row r="944" spans="1:63" ht="15.75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1"/>
      <c r="BG944" s="1"/>
      <c r="BH944" s="1"/>
      <c r="BI944" s="1"/>
      <c r="BJ944" s="1"/>
      <c r="BK944" s="1"/>
    </row>
    <row r="945" spans="1:63" ht="15.75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1"/>
      <c r="BG945" s="1"/>
      <c r="BH945" s="1"/>
      <c r="BI945" s="1"/>
      <c r="BJ945" s="1"/>
      <c r="BK945" s="1"/>
    </row>
    <row r="946" spans="1:63" ht="15.75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1"/>
      <c r="BG946" s="1"/>
      <c r="BH946" s="1"/>
      <c r="BI946" s="1"/>
      <c r="BJ946" s="1"/>
      <c r="BK946" s="1"/>
    </row>
    <row r="947" spans="1:63" ht="15.75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1"/>
      <c r="BG947" s="1"/>
      <c r="BH947" s="1"/>
      <c r="BI947" s="1"/>
      <c r="BJ947" s="1"/>
      <c r="BK947" s="1"/>
    </row>
    <row r="948" spans="1:63" ht="15.75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1"/>
      <c r="BG948" s="1"/>
      <c r="BH948" s="1"/>
      <c r="BI948" s="1"/>
      <c r="BJ948" s="1"/>
      <c r="BK948" s="1"/>
    </row>
    <row r="949" spans="1:63" ht="15.75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1"/>
      <c r="BG949" s="1"/>
      <c r="BH949" s="1"/>
      <c r="BI949" s="1"/>
      <c r="BJ949" s="1"/>
      <c r="BK949" s="1"/>
    </row>
    <row r="950" spans="1:63" ht="15.75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1"/>
      <c r="BG950" s="1"/>
      <c r="BH950" s="1"/>
      <c r="BI950" s="1"/>
      <c r="BJ950" s="1"/>
      <c r="BK950" s="1"/>
    </row>
    <row r="951" spans="1:63" ht="15.75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1"/>
      <c r="BG951" s="1"/>
      <c r="BH951" s="1"/>
      <c r="BI951" s="1"/>
      <c r="BJ951" s="1"/>
      <c r="BK951" s="1"/>
    </row>
    <row r="952" spans="1:63" ht="15.75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1"/>
      <c r="BG952" s="1"/>
      <c r="BH952" s="1"/>
      <c r="BI952" s="1"/>
      <c r="BJ952" s="1"/>
      <c r="BK952" s="1"/>
    </row>
    <row r="953" spans="1:63" ht="15.75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1"/>
      <c r="BG953" s="1"/>
      <c r="BH953" s="1"/>
      <c r="BI953" s="1"/>
      <c r="BJ953" s="1"/>
      <c r="BK953" s="1"/>
    </row>
    <row r="954" spans="1:63" ht="15.75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1"/>
      <c r="BG954" s="1"/>
      <c r="BH954" s="1"/>
      <c r="BI954" s="1"/>
      <c r="BJ954" s="1"/>
      <c r="BK954" s="1"/>
    </row>
    <row r="955" spans="1:63" ht="15.75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1"/>
      <c r="BG955" s="1"/>
      <c r="BH955" s="1"/>
      <c r="BI955" s="1"/>
      <c r="BJ955" s="1"/>
      <c r="BK955" s="1"/>
    </row>
    <row r="956" spans="1:63" ht="15.75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1"/>
      <c r="BG956" s="1"/>
      <c r="BH956" s="1"/>
      <c r="BI956" s="1"/>
      <c r="BJ956" s="1"/>
      <c r="BK956" s="1"/>
    </row>
    <row r="957" spans="1:63" ht="15.75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1"/>
      <c r="BG957" s="1"/>
      <c r="BH957" s="1"/>
      <c r="BI957" s="1"/>
      <c r="BJ957" s="1"/>
      <c r="BK957" s="1"/>
    </row>
    <row r="958" spans="1:63" ht="15.75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1"/>
      <c r="BG958" s="1"/>
      <c r="BH958" s="1"/>
      <c r="BI958" s="1"/>
      <c r="BJ958" s="1"/>
      <c r="BK958" s="1"/>
    </row>
    <row r="959" spans="1:63" ht="15.75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1"/>
      <c r="BG959" s="1"/>
      <c r="BH959" s="1"/>
      <c r="BI959" s="1"/>
      <c r="BJ959" s="1"/>
      <c r="BK959" s="1"/>
    </row>
    <row r="960" spans="1:63" ht="15.75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1"/>
      <c r="BG960" s="1"/>
      <c r="BH960" s="1"/>
      <c r="BI960" s="1"/>
      <c r="BJ960" s="1"/>
      <c r="BK960" s="1"/>
    </row>
    <row r="961" spans="1:63" ht="15.75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1"/>
      <c r="BG961" s="1"/>
      <c r="BH961" s="1"/>
      <c r="BI961" s="1"/>
      <c r="BJ961" s="1"/>
      <c r="BK961" s="1"/>
    </row>
    <row r="962" spans="1:63" ht="15.75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1"/>
      <c r="BG962" s="1"/>
      <c r="BH962" s="1"/>
      <c r="BI962" s="1"/>
      <c r="BJ962" s="1"/>
      <c r="BK962" s="1"/>
    </row>
    <row r="963" spans="1:63" ht="15.75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1"/>
      <c r="BG963" s="1"/>
      <c r="BH963" s="1"/>
      <c r="BI963" s="1"/>
      <c r="BJ963" s="1"/>
      <c r="BK963" s="1"/>
    </row>
    <row r="964" spans="1:63" ht="15.75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1"/>
      <c r="BG964" s="1"/>
      <c r="BH964" s="1"/>
      <c r="BI964" s="1"/>
      <c r="BJ964" s="1"/>
      <c r="BK964" s="1"/>
    </row>
    <row r="965" spans="1:63" ht="15.75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1"/>
      <c r="BG965" s="1"/>
      <c r="BH965" s="1"/>
      <c r="BI965" s="1"/>
      <c r="BJ965" s="1"/>
      <c r="BK965" s="1"/>
    </row>
    <row r="966" spans="1:63" ht="15.75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1"/>
      <c r="BG966" s="1"/>
      <c r="BH966" s="1"/>
      <c r="BI966" s="1"/>
      <c r="BJ966" s="1"/>
      <c r="BK966" s="1"/>
    </row>
    <row r="967" spans="1:63" ht="15.75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1"/>
      <c r="BG967" s="1"/>
      <c r="BH967" s="1"/>
      <c r="BI967" s="1"/>
      <c r="BJ967" s="1"/>
      <c r="BK967" s="1"/>
    </row>
    <row r="968" spans="1:63" ht="15.75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1"/>
      <c r="BG968" s="1"/>
      <c r="BH968" s="1"/>
      <c r="BI968" s="1"/>
      <c r="BJ968" s="1"/>
      <c r="BK968" s="1"/>
    </row>
    <row r="969" spans="1:63" ht="15.75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1"/>
      <c r="BG969" s="1"/>
      <c r="BH969" s="1"/>
      <c r="BI969" s="1"/>
      <c r="BJ969" s="1"/>
      <c r="BK969" s="1"/>
    </row>
    <row r="970" spans="1:63" ht="15.75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1"/>
      <c r="BG970" s="1"/>
      <c r="BH970" s="1"/>
      <c r="BI970" s="1"/>
      <c r="BJ970" s="1"/>
      <c r="BK970" s="1"/>
    </row>
    <row r="971" spans="1:63" ht="15.75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1"/>
      <c r="BG971" s="1"/>
      <c r="BH971" s="1"/>
      <c r="BI971" s="1"/>
      <c r="BJ971" s="1"/>
      <c r="BK971" s="1"/>
    </row>
    <row r="972" spans="1:63" ht="15.75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1"/>
      <c r="BG972" s="1"/>
      <c r="BH972" s="1"/>
      <c r="BI972" s="1"/>
      <c r="BJ972" s="1"/>
      <c r="BK972" s="1"/>
    </row>
    <row r="973" spans="1:63" ht="15.75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1"/>
      <c r="BG973" s="1"/>
      <c r="BH973" s="1"/>
      <c r="BI973" s="1"/>
      <c r="BJ973" s="1"/>
      <c r="BK973" s="1"/>
    </row>
    <row r="974" spans="1:63" ht="15.75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1"/>
      <c r="BG974" s="1"/>
      <c r="BH974" s="1"/>
      <c r="BI974" s="1"/>
      <c r="BJ974" s="1"/>
      <c r="BK974" s="1"/>
    </row>
    <row r="975" spans="1:63" ht="15.75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1"/>
      <c r="BG975" s="1"/>
      <c r="BH975" s="1"/>
      <c r="BI975" s="1"/>
      <c r="BJ975" s="1"/>
      <c r="BK975" s="1"/>
    </row>
    <row r="976" spans="1:63" ht="15.75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1"/>
      <c r="BG976" s="1"/>
      <c r="BH976" s="1"/>
      <c r="BI976" s="1"/>
      <c r="BJ976" s="1"/>
      <c r="BK976" s="1"/>
    </row>
    <row r="977" spans="1:63" ht="15.75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1"/>
      <c r="BG977" s="1"/>
      <c r="BH977" s="1"/>
      <c r="BI977" s="1"/>
      <c r="BJ977" s="1"/>
      <c r="BK977" s="1"/>
    </row>
    <row r="978" spans="1:63" ht="15.75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1"/>
      <c r="BG978" s="1"/>
      <c r="BH978" s="1"/>
      <c r="BI978" s="1"/>
      <c r="BJ978" s="1"/>
      <c r="BK978" s="1"/>
    </row>
    <row r="979" spans="1:63" ht="15.75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1"/>
      <c r="BG979" s="1"/>
      <c r="BH979" s="1"/>
      <c r="BI979" s="1"/>
      <c r="BJ979" s="1"/>
      <c r="BK979" s="1"/>
    </row>
    <row r="980" spans="1:63" ht="15.75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1"/>
      <c r="BG980" s="1"/>
      <c r="BH980" s="1"/>
      <c r="BI980" s="1"/>
      <c r="BJ980" s="1"/>
      <c r="BK980" s="1"/>
    </row>
    <row r="981" spans="1:63" ht="15.75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1"/>
      <c r="BG981" s="1"/>
      <c r="BH981" s="1"/>
      <c r="BI981" s="1"/>
      <c r="BJ981" s="1"/>
      <c r="BK981" s="1"/>
    </row>
    <row r="982" spans="1:63" ht="15.75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1"/>
      <c r="BG982" s="1"/>
      <c r="BH982" s="1"/>
      <c r="BI982" s="1"/>
      <c r="BJ982" s="1"/>
      <c r="BK982" s="1"/>
    </row>
    <row r="983" spans="1:63" ht="15.75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1"/>
      <c r="BG983" s="1"/>
      <c r="BH983" s="1"/>
      <c r="BI983" s="1"/>
      <c r="BJ983" s="1"/>
      <c r="BK983" s="1"/>
    </row>
    <row r="984" spans="1:63" ht="15.75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1"/>
      <c r="BG984" s="1"/>
      <c r="BH984" s="1"/>
      <c r="BI984" s="1"/>
      <c r="BJ984" s="1"/>
      <c r="BK984" s="1"/>
    </row>
    <row r="985" spans="1:63" ht="15.75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1"/>
      <c r="BG985" s="1"/>
      <c r="BH985" s="1"/>
      <c r="BI985" s="1"/>
      <c r="BJ985" s="1"/>
      <c r="BK985" s="1"/>
    </row>
    <row r="986" spans="1:63" ht="15.75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1"/>
      <c r="BG986" s="1"/>
      <c r="BH986" s="1"/>
      <c r="BI986" s="1"/>
      <c r="BJ986" s="1"/>
      <c r="BK986" s="1"/>
    </row>
    <row r="987" spans="1:63" ht="15.75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1"/>
      <c r="BG987" s="1"/>
      <c r="BH987" s="1"/>
      <c r="BI987" s="1"/>
      <c r="BJ987" s="1"/>
      <c r="BK987" s="1"/>
    </row>
    <row r="988" spans="1:63" ht="15.75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1"/>
      <c r="BG988" s="1"/>
      <c r="BH988" s="1"/>
      <c r="BI988" s="1"/>
      <c r="BJ988" s="1"/>
      <c r="BK988" s="1"/>
    </row>
    <row r="989" spans="1:63" ht="15.75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1"/>
      <c r="BG989" s="1"/>
      <c r="BH989" s="1"/>
      <c r="BI989" s="1"/>
      <c r="BJ989" s="1"/>
      <c r="BK989" s="1"/>
    </row>
    <row r="990" spans="1:63" ht="15.75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1"/>
      <c r="BG990" s="1"/>
      <c r="BH990" s="1"/>
      <c r="BI990" s="1"/>
      <c r="BJ990" s="1"/>
      <c r="BK990" s="1"/>
    </row>
    <row r="991" spans="1:63" ht="15.75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1"/>
      <c r="BG991" s="1"/>
      <c r="BH991" s="1"/>
      <c r="BI991" s="1"/>
      <c r="BJ991" s="1"/>
      <c r="BK991" s="1"/>
    </row>
    <row r="992" spans="1:63" ht="15.75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1"/>
      <c r="BG992" s="1"/>
      <c r="BH992" s="1"/>
      <c r="BI992" s="1"/>
      <c r="BJ992" s="1"/>
      <c r="BK992" s="1"/>
    </row>
    <row r="993" spans="1:63" ht="15.75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1"/>
      <c r="BG993" s="1"/>
      <c r="BH993" s="1"/>
      <c r="BI993" s="1"/>
      <c r="BJ993" s="1"/>
      <c r="BK993" s="1"/>
    </row>
    <row r="994" spans="1:63" ht="15.75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1"/>
      <c r="BG994" s="1"/>
      <c r="BH994" s="1"/>
      <c r="BI994" s="1"/>
      <c r="BJ994" s="1"/>
      <c r="BK994" s="1"/>
    </row>
    <row r="995" spans="1:63" ht="15.75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1"/>
      <c r="BG995" s="1"/>
      <c r="BH995" s="1"/>
      <c r="BI995" s="1"/>
      <c r="BJ995" s="1"/>
      <c r="BK995" s="1"/>
    </row>
    <row r="996" spans="1:63" ht="15.75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1"/>
      <c r="BG996" s="1"/>
      <c r="BH996" s="1"/>
      <c r="BI996" s="1"/>
      <c r="BJ996" s="1"/>
      <c r="BK996" s="1"/>
    </row>
    <row r="997" spans="1:63" ht="15.75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1"/>
      <c r="BG997" s="1"/>
      <c r="BH997" s="1"/>
      <c r="BI997" s="1"/>
      <c r="BJ997" s="1"/>
      <c r="BK997" s="1"/>
    </row>
    <row r="998" spans="1:63" ht="15.75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1"/>
      <c r="BG998" s="1"/>
      <c r="BH998" s="1"/>
      <c r="BI998" s="1"/>
      <c r="BJ998" s="1"/>
      <c r="BK998" s="1"/>
    </row>
    <row r="999" spans="1:63" ht="15.75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1"/>
      <c r="BG999" s="1"/>
      <c r="BH999" s="1"/>
      <c r="BI999" s="1"/>
      <c r="BJ999" s="1"/>
      <c r="BK999" s="1"/>
    </row>
    <row r="1000" spans="1:63" ht="15.7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1"/>
      <c r="BG1000" s="1"/>
      <c r="BH1000" s="1"/>
      <c r="BI1000" s="1"/>
      <c r="BJ1000" s="1"/>
      <c r="BK1000" s="1"/>
    </row>
  </sheetData>
  <mergeCells count="31">
    <mergeCell ref="AT22:AV22"/>
    <mergeCell ref="AQ1:BA6"/>
    <mergeCell ref="A8:L8"/>
    <mergeCell ref="K15:N15"/>
    <mergeCell ref="A22:A23"/>
    <mergeCell ref="B22:E22"/>
    <mergeCell ref="G22:I22"/>
    <mergeCell ref="K22:M22"/>
    <mergeCell ref="O22:R22"/>
    <mergeCell ref="T22:V22"/>
    <mergeCell ref="X22:Z22"/>
    <mergeCell ref="AB22:AE22"/>
    <mergeCell ref="AG22:AI22"/>
    <mergeCell ref="AK22:AN22"/>
    <mergeCell ref="AP22:AR22"/>
    <mergeCell ref="A34:C34"/>
    <mergeCell ref="D34:F34"/>
    <mergeCell ref="G34:I34"/>
    <mergeCell ref="J34:L34"/>
    <mergeCell ref="M34:P34"/>
    <mergeCell ref="AO34:AV34"/>
    <mergeCell ref="AO35:AV35"/>
    <mergeCell ref="AW35:AY35"/>
    <mergeCell ref="AW36:AY36"/>
    <mergeCell ref="Q34:S34"/>
    <mergeCell ref="T34:V34"/>
    <mergeCell ref="W34:X34"/>
    <mergeCell ref="AA34:AF34"/>
    <mergeCell ref="AG34:AI34"/>
    <mergeCell ref="AJ34:AL34"/>
    <mergeCell ref="AW34:AY34"/>
  </mergeCells>
  <printOptions verticalCentered="1"/>
  <pageMargins left="0" right="0" top="0.19685039370078741" bottom="0.19685039370078741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000"/>
  <sheetViews>
    <sheetView zoomScale="81" zoomScaleNormal="81" workbookViewId="0">
      <pane xSplit="27" ySplit="19" topLeftCell="AB40" activePane="bottomRight" state="frozen"/>
      <selection pane="topRight" activeCell="AB1" sqref="AB1"/>
      <selection pane="bottomLeft" activeCell="A20" sqref="A20"/>
      <selection pane="bottomRight" activeCell="AE33" sqref="AE33"/>
    </sheetView>
  </sheetViews>
  <sheetFormatPr defaultColWidth="11.19921875" defaultRowHeight="15" customHeight="1"/>
  <cols>
    <col min="1" max="1" width="6.59765625" customWidth="1"/>
    <col min="2" max="2" width="4.8984375" hidden="1" customWidth="1"/>
    <col min="3" max="3" width="58.8984375" customWidth="1"/>
    <col min="4" max="4" width="31" hidden="1" customWidth="1"/>
    <col min="5" max="7" width="2.19921875" customWidth="1"/>
    <col min="8" max="8" width="2.69921875" customWidth="1"/>
    <col min="9" max="13" width="2.19921875" customWidth="1"/>
    <col min="14" max="14" width="2.69921875" customWidth="1"/>
    <col min="15" max="15" width="2.19921875" customWidth="1"/>
    <col min="16" max="16" width="2.69921875" customWidth="1"/>
    <col min="17" max="23" width="2.19921875" customWidth="1"/>
    <col min="24" max="24" width="2.69921875" customWidth="1"/>
    <col min="25" max="25" width="9.19921875" customWidth="1"/>
    <col min="26" max="27" width="6" customWidth="1"/>
    <col min="28" max="31" width="4.3984375" customWidth="1"/>
    <col min="32" max="32" width="4.8984375" customWidth="1"/>
    <col min="33" max="33" width="6.09765625" customWidth="1"/>
    <col min="34" max="34" width="5.09765625" customWidth="1"/>
    <col min="35" max="35" width="4.8984375" customWidth="1"/>
    <col min="36" max="36" width="3.796875" hidden="1" customWidth="1"/>
    <col min="37" max="37" width="4.09765625" hidden="1" customWidth="1"/>
    <col min="38" max="51" width="3.59765625" hidden="1" customWidth="1"/>
    <col min="52" max="52" width="4.8984375" customWidth="1"/>
    <col min="53" max="53" width="3.796875" hidden="1" customWidth="1"/>
    <col min="54" max="54" width="3.59765625" hidden="1" customWidth="1"/>
    <col min="55" max="55" width="3.8984375" hidden="1" customWidth="1"/>
    <col min="56" max="68" width="3.59765625" hidden="1" customWidth="1"/>
    <col min="69" max="69" width="4.8984375" customWidth="1"/>
    <col min="70" max="70" width="4.19921875" hidden="1" customWidth="1"/>
    <col min="71" max="71" width="3.59765625" hidden="1" customWidth="1"/>
    <col min="72" max="72" width="3.796875" hidden="1" customWidth="1"/>
    <col min="73" max="85" width="3.59765625" hidden="1" customWidth="1"/>
    <col min="86" max="86" width="4.8984375" customWidth="1"/>
    <col min="87" max="87" width="4.09765625" hidden="1" customWidth="1"/>
    <col min="88" max="88" width="3.796875" hidden="1" customWidth="1"/>
    <col min="89" max="89" width="4.19921875" hidden="1" customWidth="1"/>
    <col min="90" max="102" width="3.59765625" hidden="1" customWidth="1"/>
    <col min="103" max="103" width="4.8984375" customWidth="1"/>
    <col min="104" max="104" width="4" hidden="1" customWidth="1"/>
    <col min="105" max="105" width="3.59765625" hidden="1" customWidth="1"/>
    <col min="106" max="106" width="3.796875" hidden="1" customWidth="1"/>
    <col min="107" max="119" width="3.59765625" hidden="1" customWidth="1"/>
    <col min="120" max="120" width="4.8984375" customWidth="1"/>
    <col min="121" max="136" width="3.69921875" hidden="1" customWidth="1"/>
    <col min="137" max="137" width="5" customWidth="1"/>
    <col min="138" max="138" width="3.69921875" hidden="1" customWidth="1"/>
    <col min="139" max="139" width="4.19921875" hidden="1" customWidth="1"/>
    <col min="140" max="152" width="3.59765625" hidden="1" customWidth="1"/>
    <col min="153" max="153" width="4.296875" hidden="1" customWidth="1"/>
    <col min="154" max="154" width="4.8984375" customWidth="1"/>
    <col min="155" max="155" width="4.09765625" hidden="1" customWidth="1"/>
    <col min="156" max="162" width="3.59765625" hidden="1" customWidth="1"/>
    <col min="163" max="163" width="4" hidden="1" customWidth="1"/>
    <col min="164" max="164" width="3.796875" hidden="1" customWidth="1"/>
    <col min="165" max="169" width="3.59765625" hidden="1" customWidth="1"/>
    <col min="170" max="170" width="4.3984375" hidden="1" customWidth="1"/>
    <col min="171" max="171" width="4.8984375" hidden="1" customWidth="1"/>
    <col min="172" max="187" width="3.59765625" hidden="1" customWidth="1"/>
    <col min="188" max="188" width="4.8984375" hidden="1" customWidth="1"/>
    <col min="189" max="204" width="3.59765625" hidden="1" customWidth="1"/>
    <col min="205" max="205" width="4.8984375" hidden="1" customWidth="1"/>
    <col min="206" max="221" width="3.59765625" hidden="1" customWidth="1"/>
    <col min="222" max="222" width="4.8984375" hidden="1" customWidth="1"/>
    <col min="223" max="238" width="3.59765625" hidden="1" customWidth="1"/>
    <col min="239" max="239" width="30.59765625" customWidth="1"/>
  </cols>
  <sheetData>
    <row r="1" spans="1:239" ht="24" hidden="1" customHeight="1">
      <c r="A1" s="148"/>
      <c r="B1" s="149"/>
      <c r="C1" s="150" t="s">
        <v>84</v>
      </c>
      <c r="D1" s="151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2" t="s">
        <v>85</v>
      </c>
      <c r="Z1" s="149"/>
      <c r="AA1" s="153"/>
      <c r="AB1" s="154"/>
      <c r="AC1" s="155"/>
      <c r="AD1" s="154"/>
      <c r="AE1" s="154"/>
      <c r="AF1" s="154"/>
      <c r="AG1" s="154"/>
      <c r="AH1" s="155"/>
      <c r="AI1" s="154"/>
      <c r="AJ1" s="154"/>
      <c r="AK1" s="154"/>
      <c r="AL1" s="155"/>
      <c r="AM1" s="156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6"/>
      <c r="BA1" s="154"/>
      <c r="BB1" s="154"/>
      <c r="BC1" s="154"/>
      <c r="BD1" s="154"/>
      <c r="BE1" s="154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52" t="s">
        <v>85</v>
      </c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58"/>
      <c r="CZ1" s="158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</row>
    <row r="2" spans="1:239" ht="24" hidden="1" customHeight="1">
      <c r="A2" s="159"/>
      <c r="B2" s="149"/>
      <c r="C2" s="150" t="s">
        <v>86</v>
      </c>
      <c r="D2" s="151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2"/>
      <c r="Z2" s="149"/>
      <c r="AA2" s="149"/>
      <c r="AB2" s="160"/>
      <c r="AC2" s="161"/>
      <c r="AD2" s="161"/>
      <c r="AE2" s="161"/>
      <c r="AF2" s="161"/>
      <c r="AG2" s="161"/>
      <c r="AH2" s="161"/>
      <c r="AI2" s="160"/>
      <c r="AJ2" s="161"/>
      <c r="AK2" s="160"/>
      <c r="AL2" s="160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2"/>
      <c r="BE2" s="161"/>
      <c r="BF2" s="161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63"/>
      <c r="BR2" s="157"/>
      <c r="BS2" s="157"/>
      <c r="BT2" s="157"/>
      <c r="BU2" s="157"/>
      <c r="BV2" s="157"/>
      <c r="BW2" s="157"/>
      <c r="BX2" s="157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52" t="s">
        <v>87</v>
      </c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</row>
    <row r="3" spans="1:239" ht="24" hidden="1" customHeight="1">
      <c r="A3" s="159"/>
      <c r="B3" s="149"/>
      <c r="C3" s="150" t="s">
        <v>88</v>
      </c>
      <c r="D3" s="151"/>
      <c r="E3" s="160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64"/>
      <c r="W3" s="149"/>
      <c r="X3" s="149"/>
      <c r="Y3" s="149"/>
      <c r="Z3" s="149"/>
      <c r="AA3" s="161"/>
      <c r="AB3" s="160"/>
      <c r="AC3" s="165"/>
      <c r="AD3" s="161"/>
      <c r="AE3" s="161"/>
      <c r="AF3" s="161"/>
      <c r="AG3" s="161"/>
      <c r="AH3" s="161"/>
      <c r="AI3" s="150"/>
      <c r="AJ3" s="164"/>
      <c r="AK3" s="161"/>
      <c r="AL3" s="164"/>
      <c r="AM3" s="164"/>
      <c r="AN3" s="164"/>
      <c r="AO3" s="161"/>
      <c r="AP3" s="161"/>
      <c r="AQ3" s="161"/>
      <c r="AR3" s="161"/>
      <c r="AS3" s="161"/>
      <c r="AT3" s="149"/>
      <c r="AU3" s="149"/>
      <c r="AV3" s="149"/>
      <c r="AW3" s="161"/>
      <c r="AX3" s="164"/>
      <c r="AY3" s="164"/>
      <c r="AZ3" s="150"/>
      <c r="BA3" s="164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50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50" t="s">
        <v>89</v>
      </c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</row>
    <row r="4" spans="1:239" ht="24" hidden="1" customHeight="1">
      <c r="A4" s="166"/>
      <c r="B4" s="149"/>
      <c r="C4" s="167"/>
      <c r="D4" s="151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68"/>
      <c r="AB4" s="168"/>
      <c r="AC4" s="168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4"/>
      <c r="AT4" s="149"/>
      <c r="AU4" s="165"/>
      <c r="AV4" s="149"/>
      <c r="AW4" s="169"/>
      <c r="AX4" s="170"/>
      <c r="AY4" s="170"/>
      <c r="AZ4" s="169"/>
      <c r="BA4" s="170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71"/>
      <c r="BN4" s="171"/>
      <c r="BO4" s="171"/>
      <c r="BP4" s="165"/>
      <c r="BQ4" s="169"/>
      <c r="BR4" s="169"/>
      <c r="BS4" s="171"/>
      <c r="BT4" s="171"/>
      <c r="BU4" s="171"/>
      <c r="BV4" s="165"/>
      <c r="BW4" s="171"/>
      <c r="BX4" s="165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69" t="s">
        <v>90</v>
      </c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</row>
    <row r="5" spans="1:239" ht="24" hidden="1" customHeight="1">
      <c r="A5" s="166"/>
      <c r="B5" s="149"/>
      <c r="C5" s="167"/>
      <c r="D5" s="151"/>
      <c r="E5" s="172"/>
      <c r="F5" s="173"/>
      <c r="G5" s="173"/>
      <c r="H5" s="173"/>
      <c r="I5" s="174"/>
      <c r="J5" s="174"/>
      <c r="K5" s="174"/>
      <c r="L5" s="174"/>
      <c r="M5" s="173"/>
      <c r="N5" s="173"/>
      <c r="O5" s="173"/>
      <c r="P5" s="175"/>
      <c r="Q5" s="176"/>
      <c r="R5" s="175"/>
      <c r="S5" s="175"/>
      <c r="T5" s="175"/>
      <c r="U5" s="175"/>
      <c r="V5" s="175"/>
      <c r="W5" s="176"/>
      <c r="X5" s="176"/>
      <c r="Y5" s="177"/>
      <c r="Z5" s="178"/>
      <c r="AA5" s="178"/>
      <c r="AB5" s="179"/>
      <c r="AC5" s="180"/>
      <c r="AD5" s="180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2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61"/>
      <c r="BW5" s="169"/>
      <c r="BX5" s="161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60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</row>
    <row r="6" spans="1:239" ht="24" hidden="1" customHeight="1">
      <c r="A6" s="166"/>
      <c r="B6" s="149"/>
      <c r="C6" s="167"/>
      <c r="D6" s="151"/>
      <c r="E6" s="183"/>
      <c r="F6" s="184"/>
      <c r="G6" s="185"/>
      <c r="H6" s="186"/>
      <c r="I6" s="185"/>
      <c r="J6" s="185"/>
      <c r="K6" s="185"/>
      <c r="L6" s="186"/>
      <c r="M6" s="187"/>
      <c r="N6" s="185"/>
      <c r="O6" s="188"/>
      <c r="P6" s="188"/>
      <c r="Q6" s="188"/>
      <c r="R6" s="188"/>
      <c r="S6" s="184"/>
      <c r="T6" s="188"/>
      <c r="U6" s="189"/>
      <c r="V6" s="189"/>
      <c r="W6" s="190"/>
      <c r="X6" s="185"/>
      <c r="Y6" s="191"/>
      <c r="Z6" s="185"/>
      <c r="AA6" s="185"/>
      <c r="AB6" s="192"/>
      <c r="AC6" s="193"/>
      <c r="AD6" s="190"/>
      <c r="AE6" s="194"/>
      <c r="AF6" s="195"/>
      <c r="AG6" s="196"/>
      <c r="AH6" s="196"/>
      <c r="AI6" s="196"/>
      <c r="AJ6" s="196"/>
      <c r="AK6" s="196"/>
      <c r="AL6" s="196"/>
      <c r="AM6" s="196"/>
      <c r="AN6" s="196"/>
      <c r="AO6" s="190"/>
      <c r="AP6" s="197"/>
      <c r="AQ6" s="197"/>
      <c r="AR6" s="197"/>
      <c r="AS6" s="197"/>
      <c r="AT6" s="185"/>
      <c r="AU6" s="197"/>
      <c r="AV6" s="197"/>
      <c r="AW6" s="184"/>
      <c r="AX6" s="184"/>
      <c r="AY6" s="184"/>
      <c r="AZ6" s="184"/>
      <c r="BA6" s="184"/>
      <c r="BB6" s="198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61"/>
      <c r="BW6" s="169"/>
      <c r="BX6" s="161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60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60" t="s">
        <v>91</v>
      </c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</row>
    <row r="7" spans="1:239" ht="24" hidden="1" customHeight="1">
      <c r="A7" s="166"/>
      <c r="B7" s="149"/>
      <c r="C7" s="167"/>
      <c r="D7" s="151"/>
      <c r="E7" s="199"/>
      <c r="F7" s="200"/>
      <c r="G7" s="201"/>
      <c r="H7" s="202"/>
      <c r="I7" s="201"/>
      <c r="J7" s="201"/>
      <c r="K7" s="201"/>
      <c r="L7" s="203"/>
      <c r="M7" s="202"/>
      <c r="N7" s="202"/>
      <c r="O7" s="202"/>
      <c r="P7" s="203"/>
      <c r="Q7" s="203"/>
      <c r="R7" s="203"/>
      <c r="S7" s="203"/>
      <c r="T7" s="203"/>
      <c r="U7" s="203"/>
      <c r="V7" s="203"/>
      <c r="W7" s="204"/>
      <c r="X7" s="204"/>
      <c r="Y7" s="204"/>
      <c r="Z7" s="204"/>
      <c r="AA7" s="203"/>
      <c r="AB7" s="203"/>
      <c r="AC7" s="201"/>
      <c r="AD7" s="204"/>
      <c r="AE7" s="205"/>
      <c r="AF7" s="205"/>
      <c r="AG7" s="201"/>
      <c r="AH7" s="204"/>
      <c r="AI7" s="149"/>
      <c r="AJ7" s="150"/>
      <c r="AK7" s="150"/>
      <c r="AL7" s="203"/>
      <c r="AM7" s="203"/>
      <c r="AN7" s="161"/>
      <c r="AO7" s="161"/>
      <c r="AP7" s="161"/>
      <c r="AQ7" s="161"/>
      <c r="AR7" s="161"/>
      <c r="AS7" s="161"/>
      <c r="AT7" s="161"/>
      <c r="AU7" s="161"/>
      <c r="AV7" s="150"/>
      <c r="AW7" s="165"/>
      <c r="AX7" s="161"/>
      <c r="AY7" s="165"/>
      <c r="AZ7" s="150"/>
      <c r="BA7" s="161"/>
      <c r="BB7" s="171"/>
      <c r="BC7" s="171"/>
      <c r="BD7" s="149"/>
      <c r="BE7" s="161"/>
      <c r="BF7" s="150"/>
      <c r="BG7" s="165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50"/>
      <c r="BT7" s="165"/>
      <c r="BU7" s="161"/>
      <c r="BV7" s="161"/>
      <c r="BW7" s="161"/>
      <c r="BX7" s="161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</row>
    <row r="8" spans="1:239" ht="24" hidden="1" customHeight="1">
      <c r="A8" s="166"/>
      <c r="B8" s="149"/>
      <c r="C8" s="167"/>
      <c r="D8" s="151"/>
      <c r="E8" s="199"/>
      <c r="F8" s="200"/>
      <c r="G8" s="200"/>
      <c r="H8" s="200"/>
      <c r="I8" s="201"/>
      <c r="J8" s="201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6"/>
      <c r="AB8" s="199"/>
      <c r="AC8" s="206"/>
      <c r="AD8" s="202"/>
      <c r="AE8" s="202"/>
      <c r="AF8" s="160"/>
      <c r="AG8" s="201"/>
      <c r="AH8" s="202"/>
      <c r="AI8" s="207"/>
      <c r="AJ8" s="207"/>
      <c r="AK8" s="208"/>
      <c r="AL8" s="202"/>
      <c r="AM8" s="202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165"/>
      <c r="BF8" s="165"/>
      <c r="BG8" s="210"/>
      <c r="BH8" s="210"/>
      <c r="BI8" s="165"/>
      <c r="BJ8" s="165"/>
      <c r="BK8" s="149"/>
      <c r="BL8" s="161"/>
      <c r="BM8" s="150"/>
      <c r="BN8" s="211"/>
      <c r="BO8" s="212"/>
      <c r="BP8" s="212"/>
      <c r="BQ8" s="149"/>
      <c r="BR8" s="161"/>
      <c r="BS8" s="150"/>
      <c r="BT8" s="211"/>
      <c r="BU8" s="212"/>
      <c r="BV8" s="212"/>
      <c r="BW8" s="212"/>
      <c r="BX8" s="212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</row>
    <row r="9" spans="1:239" ht="24" customHeight="1">
      <c r="A9" s="166"/>
      <c r="B9" s="149"/>
      <c r="C9" s="167"/>
      <c r="D9" s="151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213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</row>
    <row r="10" spans="1:239" ht="25.5" customHeight="1">
      <c r="A10" s="214" t="s">
        <v>92</v>
      </c>
      <c r="B10" s="165"/>
      <c r="C10" s="215"/>
      <c r="D10" s="216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165"/>
      <c r="AC10" s="165"/>
      <c r="AD10" s="165"/>
      <c r="AE10" s="165" t="s">
        <v>93</v>
      </c>
      <c r="AF10" s="165"/>
      <c r="AG10" s="165"/>
      <c r="AH10" s="165"/>
      <c r="AI10" s="165"/>
      <c r="AJ10" s="218"/>
      <c r="AK10" s="218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</row>
    <row r="11" spans="1:239" ht="21.75" customHeight="1">
      <c r="A11" s="220"/>
      <c r="B11" s="221"/>
      <c r="C11" s="222" t="s">
        <v>93</v>
      </c>
      <c r="D11" s="223"/>
      <c r="E11" s="526" t="s">
        <v>94</v>
      </c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8"/>
      <c r="Y11" s="224"/>
      <c r="Z11" s="522"/>
      <c r="AA11" s="225"/>
      <c r="AB11" s="531" t="s">
        <v>95</v>
      </c>
      <c r="AC11" s="527"/>
      <c r="AD11" s="527"/>
      <c r="AE11" s="528"/>
      <c r="AF11" s="533" t="s">
        <v>96</v>
      </c>
      <c r="AG11" s="527"/>
      <c r="AH11" s="226"/>
      <c r="AI11" s="227" t="s">
        <v>97</v>
      </c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9"/>
    </row>
    <row r="12" spans="1:239" ht="25.5" customHeight="1">
      <c r="A12" s="230"/>
      <c r="B12" s="231"/>
      <c r="C12" s="232"/>
      <c r="D12" s="233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30"/>
      <c r="Y12" s="234" t="s">
        <v>98</v>
      </c>
      <c r="Z12" s="523"/>
      <c r="AA12" s="235"/>
      <c r="AB12" s="532"/>
      <c r="AC12" s="529"/>
      <c r="AD12" s="529"/>
      <c r="AE12" s="530"/>
      <c r="AF12" s="532"/>
      <c r="AG12" s="529"/>
      <c r="AH12" s="236"/>
      <c r="AI12" s="237">
        <v>1</v>
      </c>
      <c r="AJ12" s="238"/>
      <c r="AK12" s="239"/>
      <c r="AL12" s="238" t="s">
        <v>99</v>
      </c>
      <c r="AM12" s="238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1"/>
      <c r="BA12" s="242"/>
      <c r="BB12" s="239"/>
      <c r="BC12" s="242"/>
      <c r="BD12" s="238"/>
      <c r="BE12" s="240"/>
      <c r="BF12" s="240" t="s">
        <v>100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37">
        <v>2</v>
      </c>
      <c r="BR12" s="242"/>
      <c r="BS12" s="239"/>
      <c r="BT12" s="242"/>
      <c r="BU12" s="238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1"/>
      <c r="CI12" s="242"/>
      <c r="CJ12" s="239"/>
      <c r="CK12" s="242"/>
      <c r="CL12" s="238"/>
      <c r="CM12" s="240"/>
      <c r="CN12" s="240" t="s">
        <v>100</v>
      </c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37">
        <v>3</v>
      </c>
      <c r="CZ12" s="242"/>
      <c r="DA12" s="239"/>
      <c r="DB12" s="242"/>
      <c r="DC12" s="238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1"/>
      <c r="DQ12" s="242"/>
      <c r="DR12" s="239"/>
      <c r="DS12" s="242"/>
      <c r="DT12" s="238"/>
      <c r="DU12" s="240"/>
      <c r="DV12" s="240" t="s">
        <v>100</v>
      </c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3">
        <v>4</v>
      </c>
      <c r="EH12" s="242"/>
      <c r="EI12" s="239"/>
      <c r="EJ12" s="242"/>
      <c r="EK12" s="238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3"/>
      <c r="EY12" s="242"/>
      <c r="EZ12" s="239"/>
      <c r="FA12" s="242"/>
      <c r="FB12" s="238"/>
      <c r="FC12" s="240"/>
      <c r="FD12" s="240" t="s">
        <v>100</v>
      </c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43">
        <v>5</v>
      </c>
      <c r="FP12" s="242"/>
      <c r="FQ12" s="239"/>
      <c r="FR12" s="242"/>
      <c r="FS12" s="238"/>
      <c r="FT12" s="240"/>
      <c r="FU12" s="240"/>
      <c r="FV12" s="240"/>
      <c r="FW12" s="240"/>
      <c r="FX12" s="240"/>
      <c r="FY12" s="240"/>
      <c r="FZ12" s="240"/>
      <c r="GA12" s="240"/>
      <c r="GB12" s="240"/>
      <c r="GC12" s="240"/>
      <c r="GD12" s="240"/>
      <c r="GE12" s="240"/>
      <c r="GF12" s="243"/>
      <c r="GG12" s="242"/>
      <c r="GH12" s="239"/>
      <c r="GI12" s="242"/>
      <c r="GJ12" s="238"/>
      <c r="GK12" s="240"/>
      <c r="GL12" s="240" t="s">
        <v>100</v>
      </c>
      <c r="GM12" s="240"/>
      <c r="GN12" s="240"/>
      <c r="GO12" s="240"/>
      <c r="GP12" s="240"/>
      <c r="GQ12" s="240"/>
      <c r="GR12" s="240"/>
      <c r="GS12" s="240"/>
      <c r="GT12" s="240"/>
      <c r="GU12" s="240"/>
      <c r="GV12" s="240"/>
      <c r="GW12" s="243">
        <v>6</v>
      </c>
      <c r="GX12" s="242"/>
      <c r="GY12" s="239"/>
      <c r="GZ12" s="242"/>
      <c r="HA12" s="238"/>
      <c r="HB12" s="240"/>
      <c r="HC12" s="240"/>
      <c r="HD12" s="240"/>
      <c r="HE12" s="240"/>
      <c r="HF12" s="240"/>
      <c r="HG12" s="240"/>
      <c r="HH12" s="240"/>
      <c r="HI12" s="240"/>
      <c r="HJ12" s="240"/>
      <c r="HK12" s="240"/>
      <c r="HL12" s="240"/>
      <c r="HM12" s="240"/>
      <c r="HN12" s="243"/>
      <c r="HO12" s="242"/>
      <c r="HP12" s="239"/>
      <c r="HQ12" s="242"/>
      <c r="HR12" s="238"/>
      <c r="HS12" s="240"/>
      <c r="HT12" s="240"/>
      <c r="HU12" s="240"/>
      <c r="HV12" s="240"/>
      <c r="HW12" s="240"/>
      <c r="HX12" s="240"/>
      <c r="HY12" s="240"/>
      <c r="HZ12" s="240"/>
      <c r="IA12" s="240"/>
      <c r="IB12" s="240"/>
      <c r="IC12" s="240"/>
      <c r="ID12" s="240"/>
      <c r="IE12" s="244"/>
    </row>
    <row r="13" spans="1:239" ht="25.5" customHeight="1">
      <c r="A13" s="245" t="s">
        <v>101</v>
      </c>
      <c r="B13" s="246"/>
      <c r="C13" s="247" t="s">
        <v>102</v>
      </c>
      <c r="D13" s="248"/>
      <c r="E13" s="249"/>
      <c r="F13" s="249"/>
      <c r="G13" s="521" t="s">
        <v>103</v>
      </c>
      <c r="H13" s="251"/>
      <c r="I13" s="252"/>
      <c r="J13" s="252"/>
      <c r="K13" s="521"/>
      <c r="L13" s="521" t="s">
        <v>104</v>
      </c>
      <c r="M13" s="250"/>
      <c r="N13" s="250"/>
      <c r="O13" s="519" t="s">
        <v>105</v>
      </c>
      <c r="P13" s="519" t="s">
        <v>106</v>
      </c>
      <c r="Q13" s="253"/>
      <c r="R13" s="254"/>
      <c r="S13" s="520" t="s">
        <v>107</v>
      </c>
      <c r="T13" s="255"/>
      <c r="U13" s="250"/>
      <c r="V13" s="521" t="s">
        <v>108</v>
      </c>
      <c r="W13" s="521" t="s">
        <v>109</v>
      </c>
      <c r="X13" s="256"/>
      <c r="Y13" s="234" t="s">
        <v>110</v>
      </c>
      <c r="Z13" s="523"/>
      <c r="AA13" s="235" t="s">
        <v>111</v>
      </c>
      <c r="AB13" s="524" t="s">
        <v>112</v>
      </c>
      <c r="AC13" s="519" t="s">
        <v>113</v>
      </c>
      <c r="AD13" s="519" t="s">
        <v>114</v>
      </c>
      <c r="AE13" s="542" t="s">
        <v>115</v>
      </c>
      <c r="AF13" s="257"/>
      <c r="AG13" s="258"/>
      <c r="AH13" s="259"/>
      <c r="AI13" s="260" t="s">
        <v>116</v>
      </c>
      <c r="AJ13" s="261"/>
      <c r="AK13" s="261"/>
      <c r="AL13" s="261"/>
      <c r="AM13" s="261"/>
      <c r="AN13" s="262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63"/>
      <c r="BA13" s="261"/>
      <c r="BB13" s="261"/>
      <c r="BC13" s="261"/>
      <c r="BD13" s="261"/>
      <c r="BE13" s="262"/>
      <c r="BF13" s="216" t="s">
        <v>117</v>
      </c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60" t="s">
        <v>116</v>
      </c>
      <c r="BR13" s="261"/>
      <c r="BS13" s="261"/>
      <c r="BT13" s="261"/>
      <c r="BU13" s="261"/>
      <c r="BV13" s="262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63"/>
      <c r="CI13" s="261"/>
      <c r="CJ13" s="261"/>
      <c r="CK13" s="261"/>
      <c r="CL13" s="261"/>
      <c r="CM13" s="262"/>
      <c r="CN13" s="216" t="s">
        <v>117</v>
      </c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60" t="s">
        <v>116</v>
      </c>
      <c r="CZ13" s="261"/>
      <c r="DA13" s="261"/>
      <c r="DB13" s="261"/>
      <c r="DC13" s="261"/>
      <c r="DD13" s="262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63"/>
      <c r="DQ13" s="261"/>
      <c r="DR13" s="261"/>
      <c r="DS13" s="261"/>
      <c r="DT13" s="261"/>
      <c r="DU13" s="262"/>
      <c r="DV13" s="216" t="s">
        <v>117</v>
      </c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64" t="s">
        <v>116</v>
      </c>
      <c r="EH13" s="261"/>
      <c r="EI13" s="261"/>
      <c r="EJ13" s="261"/>
      <c r="EK13" s="261"/>
      <c r="EL13" s="262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64"/>
      <c r="EY13" s="261"/>
      <c r="EZ13" s="261"/>
      <c r="FA13" s="261"/>
      <c r="FB13" s="261"/>
      <c r="FC13" s="262"/>
      <c r="FD13" s="216" t="s">
        <v>117</v>
      </c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64" t="s">
        <v>116</v>
      </c>
      <c r="FP13" s="261"/>
      <c r="FQ13" s="261"/>
      <c r="FR13" s="261"/>
      <c r="FS13" s="261"/>
      <c r="FT13" s="262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64"/>
      <c r="GG13" s="261"/>
      <c r="GH13" s="261"/>
      <c r="GI13" s="261"/>
      <c r="GJ13" s="261"/>
      <c r="GK13" s="262"/>
      <c r="GL13" s="216" t="s">
        <v>117</v>
      </c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64" t="s">
        <v>116</v>
      </c>
      <c r="GX13" s="261"/>
      <c r="GY13" s="261"/>
      <c r="GZ13" s="261"/>
      <c r="HA13" s="261"/>
      <c r="HB13" s="262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64"/>
      <c r="HO13" s="261"/>
      <c r="HP13" s="261"/>
      <c r="HQ13" s="261"/>
      <c r="HR13" s="261"/>
      <c r="HS13" s="262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44"/>
    </row>
    <row r="14" spans="1:239" ht="25.5" customHeight="1">
      <c r="A14" s="265" t="s">
        <v>118</v>
      </c>
      <c r="B14" s="246" t="s">
        <v>119</v>
      </c>
      <c r="C14" s="247" t="s">
        <v>120</v>
      </c>
      <c r="D14" s="266" t="s">
        <v>121</v>
      </c>
      <c r="E14" s="165"/>
      <c r="F14" s="165"/>
      <c r="G14" s="484"/>
      <c r="H14" s="267"/>
      <c r="I14" s="268"/>
      <c r="J14" s="268"/>
      <c r="K14" s="484"/>
      <c r="L14" s="484"/>
      <c r="M14" s="268"/>
      <c r="N14" s="269"/>
      <c r="O14" s="495"/>
      <c r="P14" s="495"/>
      <c r="Q14" s="270"/>
      <c r="R14" s="271"/>
      <c r="S14" s="484"/>
      <c r="T14" s="272"/>
      <c r="U14" s="273"/>
      <c r="V14" s="484"/>
      <c r="W14" s="484"/>
      <c r="X14" s="274"/>
      <c r="Y14" s="234" t="s">
        <v>122</v>
      </c>
      <c r="Z14" s="523"/>
      <c r="AA14" s="235" t="s">
        <v>123</v>
      </c>
      <c r="AB14" s="525"/>
      <c r="AC14" s="495"/>
      <c r="AD14" s="495"/>
      <c r="AE14" s="515"/>
      <c r="AF14" s="275"/>
      <c r="AG14" s="276"/>
      <c r="AH14" s="277"/>
      <c r="AI14" s="278" t="s">
        <v>124</v>
      </c>
      <c r="AJ14" s="517" t="s">
        <v>125</v>
      </c>
      <c r="AK14" s="518" t="s">
        <v>126</v>
      </c>
      <c r="AL14" s="507" t="s">
        <v>127</v>
      </c>
      <c r="AM14" s="508" t="s">
        <v>128</v>
      </c>
      <c r="AN14" s="279" t="s">
        <v>129</v>
      </c>
      <c r="AO14" s="280"/>
      <c r="AP14" s="280"/>
      <c r="AQ14" s="280"/>
      <c r="AR14" s="281"/>
      <c r="AS14" s="282"/>
      <c r="AT14" s="282"/>
      <c r="AU14" s="282"/>
      <c r="AV14" s="283"/>
      <c r="AW14" s="509" t="s">
        <v>130</v>
      </c>
      <c r="AX14" s="510"/>
      <c r="AY14" s="514" t="s">
        <v>131</v>
      </c>
      <c r="AZ14" s="278" t="s">
        <v>124</v>
      </c>
      <c r="BA14" s="517" t="s">
        <v>125</v>
      </c>
      <c r="BB14" s="518" t="s">
        <v>126</v>
      </c>
      <c r="BC14" s="507" t="s">
        <v>127</v>
      </c>
      <c r="BD14" s="508" t="s">
        <v>128</v>
      </c>
      <c r="BE14" s="279" t="s">
        <v>129</v>
      </c>
      <c r="BF14" s="280"/>
      <c r="BG14" s="280"/>
      <c r="BH14" s="280"/>
      <c r="BI14" s="281"/>
      <c r="BJ14" s="282"/>
      <c r="BK14" s="282"/>
      <c r="BL14" s="282"/>
      <c r="BM14" s="283"/>
      <c r="BN14" s="509" t="s">
        <v>130</v>
      </c>
      <c r="BO14" s="510"/>
      <c r="BP14" s="514" t="s">
        <v>131</v>
      </c>
      <c r="BQ14" s="278" t="s">
        <v>124</v>
      </c>
      <c r="BR14" s="517" t="s">
        <v>125</v>
      </c>
      <c r="BS14" s="518" t="s">
        <v>126</v>
      </c>
      <c r="BT14" s="507" t="s">
        <v>127</v>
      </c>
      <c r="BU14" s="508" t="s">
        <v>128</v>
      </c>
      <c r="BV14" s="279" t="s">
        <v>129</v>
      </c>
      <c r="BW14" s="280"/>
      <c r="BX14" s="280"/>
      <c r="BY14" s="280"/>
      <c r="BZ14" s="281"/>
      <c r="CA14" s="282"/>
      <c r="CB14" s="282"/>
      <c r="CC14" s="282"/>
      <c r="CD14" s="283"/>
      <c r="CE14" s="509" t="s">
        <v>130</v>
      </c>
      <c r="CF14" s="510"/>
      <c r="CG14" s="514" t="s">
        <v>131</v>
      </c>
      <c r="CH14" s="278" t="s">
        <v>124</v>
      </c>
      <c r="CI14" s="517" t="s">
        <v>125</v>
      </c>
      <c r="CJ14" s="518" t="s">
        <v>126</v>
      </c>
      <c r="CK14" s="507" t="s">
        <v>127</v>
      </c>
      <c r="CL14" s="508" t="s">
        <v>128</v>
      </c>
      <c r="CM14" s="279" t="s">
        <v>129</v>
      </c>
      <c r="CN14" s="280"/>
      <c r="CO14" s="280"/>
      <c r="CP14" s="280"/>
      <c r="CQ14" s="281"/>
      <c r="CR14" s="282"/>
      <c r="CS14" s="282"/>
      <c r="CT14" s="282"/>
      <c r="CU14" s="283"/>
      <c r="CV14" s="509" t="s">
        <v>130</v>
      </c>
      <c r="CW14" s="510"/>
      <c r="CX14" s="514" t="s">
        <v>131</v>
      </c>
      <c r="CY14" s="278" t="s">
        <v>124</v>
      </c>
      <c r="CZ14" s="517" t="s">
        <v>125</v>
      </c>
      <c r="DA14" s="518" t="s">
        <v>126</v>
      </c>
      <c r="DB14" s="507" t="s">
        <v>127</v>
      </c>
      <c r="DC14" s="508" t="s">
        <v>128</v>
      </c>
      <c r="DD14" s="279" t="s">
        <v>129</v>
      </c>
      <c r="DE14" s="280"/>
      <c r="DF14" s="280"/>
      <c r="DG14" s="280"/>
      <c r="DH14" s="281"/>
      <c r="DI14" s="282"/>
      <c r="DJ14" s="282"/>
      <c r="DK14" s="282"/>
      <c r="DL14" s="283"/>
      <c r="DM14" s="509" t="s">
        <v>130</v>
      </c>
      <c r="DN14" s="510"/>
      <c r="DO14" s="514" t="s">
        <v>131</v>
      </c>
      <c r="DP14" s="278" t="s">
        <v>124</v>
      </c>
      <c r="DQ14" s="517" t="s">
        <v>125</v>
      </c>
      <c r="DR14" s="518" t="s">
        <v>126</v>
      </c>
      <c r="DS14" s="507" t="s">
        <v>127</v>
      </c>
      <c r="DT14" s="508" t="s">
        <v>128</v>
      </c>
      <c r="DU14" s="279" t="s">
        <v>129</v>
      </c>
      <c r="DV14" s="280"/>
      <c r="DW14" s="280"/>
      <c r="DX14" s="280"/>
      <c r="DY14" s="281"/>
      <c r="DZ14" s="282"/>
      <c r="EA14" s="282"/>
      <c r="EB14" s="282"/>
      <c r="EC14" s="283"/>
      <c r="ED14" s="509" t="s">
        <v>130</v>
      </c>
      <c r="EE14" s="510"/>
      <c r="EF14" s="514" t="s">
        <v>131</v>
      </c>
      <c r="EG14" s="278" t="s">
        <v>124</v>
      </c>
      <c r="EH14" s="517" t="s">
        <v>125</v>
      </c>
      <c r="EI14" s="518" t="s">
        <v>126</v>
      </c>
      <c r="EJ14" s="507" t="s">
        <v>127</v>
      </c>
      <c r="EK14" s="508" t="s">
        <v>128</v>
      </c>
      <c r="EL14" s="279" t="s">
        <v>129</v>
      </c>
      <c r="EM14" s="280"/>
      <c r="EN14" s="280"/>
      <c r="EO14" s="280"/>
      <c r="EP14" s="281"/>
      <c r="EQ14" s="282"/>
      <c r="ER14" s="282"/>
      <c r="ES14" s="282"/>
      <c r="ET14" s="283"/>
      <c r="EU14" s="509" t="s">
        <v>130</v>
      </c>
      <c r="EV14" s="510"/>
      <c r="EW14" s="514" t="s">
        <v>131</v>
      </c>
      <c r="EX14" s="278" t="s">
        <v>124</v>
      </c>
      <c r="EY14" s="517" t="s">
        <v>125</v>
      </c>
      <c r="EZ14" s="518" t="s">
        <v>126</v>
      </c>
      <c r="FA14" s="507" t="s">
        <v>127</v>
      </c>
      <c r="FB14" s="508" t="s">
        <v>128</v>
      </c>
      <c r="FC14" s="279" t="s">
        <v>129</v>
      </c>
      <c r="FD14" s="280"/>
      <c r="FE14" s="280"/>
      <c r="FF14" s="280"/>
      <c r="FG14" s="281"/>
      <c r="FH14" s="282"/>
      <c r="FI14" s="282"/>
      <c r="FJ14" s="282"/>
      <c r="FK14" s="283"/>
      <c r="FL14" s="509" t="s">
        <v>130</v>
      </c>
      <c r="FM14" s="510"/>
      <c r="FN14" s="514" t="s">
        <v>131</v>
      </c>
      <c r="FO14" s="278" t="s">
        <v>124</v>
      </c>
      <c r="FP14" s="517" t="s">
        <v>125</v>
      </c>
      <c r="FQ14" s="518" t="s">
        <v>126</v>
      </c>
      <c r="FR14" s="507" t="s">
        <v>127</v>
      </c>
      <c r="FS14" s="508" t="s">
        <v>128</v>
      </c>
      <c r="FT14" s="279" t="s">
        <v>129</v>
      </c>
      <c r="FU14" s="280"/>
      <c r="FV14" s="280"/>
      <c r="FW14" s="280"/>
      <c r="FX14" s="281"/>
      <c r="FY14" s="282"/>
      <c r="FZ14" s="282"/>
      <c r="GA14" s="282"/>
      <c r="GB14" s="283"/>
      <c r="GC14" s="509" t="s">
        <v>130</v>
      </c>
      <c r="GD14" s="510"/>
      <c r="GE14" s="514" t="s">
        <v>131</v>
      </c>
      <c r="GF14" s="278" t="s">
        <v>124</v>
      </c>
      <c r="GG14" s="517" t="s">
        <v>125</v>
      </c>
      <c r="GH14" s="518" t="s">
        <v>126</v>
      </c>
      <c r="GI14" s="507" t="s">
        <v>127</v>
      </c>
      <c r="GJ14" s="508" t="s">
        <v>128</v>
      </c>
      <c r="GK14" s="279" t="s">
        <v>129</v>
      </c>
      <c r="GL14" s="280"/>
      <c r="GM14" s="280"/>
      <c r="GN14" s="280"/>
      <c r="GO14" s="281"/>
      <c r="GP14" s="282"/>
      <c r="GQ14" s="282"/>
      <c r="GR14" s="282"/>
      <c r="GS14" s="283"/>
      <c r="GT14" s="509" t="s">
        <v>130</v>
      </c>
      <c r="GU14" s="510"/>
      <c r="GV14" s="514" t="s">
        <v>131</v>
      </c>
      <c r="GW14" s="278" t="s">
        <v>124</v>
      </c>
      <c r="GX14" s="517" t="s">
        <v>125</v>
      </c>
      <c r="GY14" s="518" t="s">
        <v>126</v>
      </c>
      <c r="GZ14" s="507" t="s">
        <v>127</v>
      </c>
      <c r="HA14" s="508" t="s">
        <v>128</v>
      </c>
      <c r="HB14" s="279" t="s">
        <v>129</v>
      </c>
      <c r="HC14" s="280"/>
      <c r="HD14" s="280"/>
      <c r="HE14" s="280"/>
      <c r="HF14" s="281"/>
      <c r="HG14" s="282"/>
      <c r="HH14" s="282"/>
      <c r="HI14" s="282"/>
      <c r="HJ14" s="283"/>
      <c r="HK14" s="509" t="s">
        <v>130</v>
      </c>
      <c r="HL14" s="510"/>
      <c r="HM14" s="514" t="s">
        <v>131</v>
      </c>
      <c r="HN14" s="278" t="s">
        <v>124</v>
      </c>
      <c r="HO14" s="517" t="s">
        <v>125</v>
      </c>
      <c r="HP14" s="518" t="s">
        <v>126</v>
      </c>
      <c r="HQ14" s="507" t="s">
        <v>127</v>
      </c>
      <c r="HR14" s="508" t="s">
        <v>128</v>
      </c>
      <c r="HS14" s="279" t="s">
        <v>129</v>
      </c>
      <c r="HT14" s="280"/>
      <c r="HU14" s="280"/>
      <c r="HV14" s="280"/>
      <c r="HW14" s="281"/>
      <c r="HX14" s="282"/>
      <c r="HY14" s="282"/>
      <c r="HZ14" s="282"/>
      <c r="IA14" s="283"/>
      <c r="IB14" s="509" t="s">
        <v>130</v>
      </c>
      <c r="IC14" s="510"/>
      <c r="ID14" s="514" t="s">
        <v>131</v>
      </c>
      <c r="IE14" s="246" t="s">
        <v>121</v>
      </c>
    </row>
    <row r="15" spans="1:239" ht="25.5" customHeight="1">
      <c r="A15" s="265" t="s">
        <v>132</v>
      </c>
      <c r="B15" s="284" t="s">
        <v>133</v>
      </c>
      <c r="C15" s="247" t="s">
        <v>134</v>
      </c>
      <c r="D15" s="285"/>
      <c r="E15" s="165"/>
      <c r="F15" s="165"/>
      <c r="G15" s="484"/>
      <c r="H15" s="267"/>
      <c r="I15" s="268"/>
      <c r="J15" s="268"/>
      <c r="K15" s="484"/>
      <c r="L15" s="484"/>
      <c r="M15" s="268"/>
      <c r="N15" s="269"/>
      <c r="O15" s="495"/>
      <c r="P15" s="495"/>
      <c r="Q15" s="270"/>
      <c r="R15" s="271"/>
      <c r="S15" s="484"/>
      <c r="T15" s="272"/>
      <c r="U15" s="273"/>
      <c r="V15" s="484"/>
      <c r="W15" s="484"/>
      <c r="X15" s="274"/>
      <c r="Y15" s="286"/>
      <c r="Z15" s="523"/>
      <c r="AA15" s="246"/>
      <c r="AB15" s="525"/>
      <c r="AC15" s="495"/>
      <c r="AD15" s="495"/>
      <c r="AE15" s="515"/>
      <c r="AF15" s="257" t="s">
        <v>135</v>
      </c>
      <c r="AG15" s="258" t="s">
        <v>136</v>
      </c>
      <c r="AH15" s="287" t="s">
        <v>137</v>
      </c>
      <c r="AI15" s="288">
        <v>1</v>
      </c>
      <c r="AJ15" s="511"/>
      <c r="AK15" s="495"/>
      <c r="AL15" s="501"/>
      <c r="AM15" s="495"/>
      <c r="AN15" s="498" t="s">
        <v>125</v>
      </c>
      <c r="AO15" s="498" t="s">
        <v>138</v>
      </c>
      <c r="AP15" s="498" t="s">
        <v>127</v>
      </c>
      <c r="AQ15" s="500" t="s">
        <v>96</v>
      </c>
      <c r="AR15" s="503" t="s">
        <v>128</v>
      </c>
      <c r="AS15" s="504" t="s">
        <v>105</v>
      </c>
      <c r="AT15" s="497" t="s">
        <v>106</v>
      </c>
      <c r="AU15" s="494" t="s">
        <v>107</v>
      </c>
      <c r="AV15" s="497" t="s">
        <v>139</v>
      </c>
      <c r="AW15" s="501"/>
      <c r="AX15" s="511"/>
      <c r="AY15" s="515"/>
      <c r="AZ15" s="288">
        <v>2</v>
      </c>
      <c r="BA15" s="511"/>
      <c r="BB15" s="495"/>
      <c r="BC15" s="501"/>
      <c r="BD15" s="495"/>
      <c r="BE15" s="498" t="s">
        <v>125</v>
      </c>
      <c r="BF15" s="498" t="s">
        <v>138</v>
      </c>
      <c r="BG15" s="498" t="s">
        <v>127</v>
      </c>
      <c r="BH15" s="500" t="s">
        <v>96</v>
      </c>
      <c r="BI15" s="503" t="s">
        <v>128</v>
      </c>
      <c r="BJ15" s="504" t="s">
        <v>105</v>
      </c>
      <c r="BK15" s="497" t="s">
        <v>106</v>
      </c>
      <c r="BL15" s="494" t="s">
        <v>107</v>
      </c>
      <c r="BM15" s="497" t="s">
        <v>139</v>
      </c>
      <c r="BN15" s="501"/>
      <c r="BO15" s="511"/>
      <c r="BP15" s="515"/>
      <c r="BQ15" s="288">
        <v>3</v>
      </c>
      <c r="BR15" s="511"/>
      <c r="BS15" s="495"/>
      <c r="BT15" s="501"/>
      <c r="BU15" s="495"/>
      <c r="BV15" s="498" t="s">
        <v>125</v>
      </c>
      <c r="BW15" s="498" t="s">
        <v>138</v>
      </c>
      <c r="BX15" s="498" t="s">
        <v>127</v>
      </c>
      <c r="BY15" s="500" t="s">
        <v>96</v>
      </c>
      <c r="BZ15" s="503" t="s">
        <v>128</v>
      </c>
      <c r="CA15" s="504" t="s">
        <v>105</v>
      </c>
      <c r="CB15" s="497" t="s">
        <v>106</v>
      </c>
      <c r="CC15" s="494" t="s">
        <v>107</v>
      </c>
      <c r="CD15" s="497" t="s">
        <v>139</v>
      </c>
      <c r="CE15" s="501"/>
      <c r="CF15" s="511"/>
      <c r="CG15" s="515"/>
      <c r="CH15" s="288">
        <v>4</v>
      </c>
      <c r="CI15" s="511"/>
      <c r="CJ15" s="495"/>
      <c r="CK15" s="501"/>
      <c r="CL15" s="495"/>
      <c r="CM15" s="498" t="s">
        <v>125</v>
      </c>
      <c r="CN15" s="498" t="s">
        <v>138</v>
      </c>
      <c r="CO15" s="498" t="s">
        <v>127</v>
      </c>
      <c r="CP15" s="500" t="s">
        <v>96</v>
      </c>
      <c r="CQ15" s="503" t="s">
        <v>128</v>
      </c>
      <c r="CR15" s="504" t="s">
        <v>105</v>
      </c>
      <c r="CS15" s="497" t="s">
        <v>106</v>
      </c>
      <c r="CT15" s="494" t="s">
        <v>107</v>
      </c>
      <c r="CU15" s="497" t="s">
        <v>139</v>
      </c>
      <c r="CV15" s="501"/>
      <c r="CW15" s="511"/>
      <c r="CX15" s="515"/>
      <c r="CY15" s="288">
        <v>5</v>
      </c>
      <c r="CZ15" s="511"/>
      <c r="DA15" s="495"/>
      <c r="DB15" s="501"/>
      <c r="DC15" s="495"/>
      <c r="DD15" s="498" t="s">
        <v>125</v>
      </c>
      <c r="DE15" s="498" t="s">
        <v>138</v>
      </c>
      <c r="DF15" s="498" t="s">
        <v>127</v>
      </c>
      <c r="DG15" s="500" t="s">
        <v>96</v>
      </c>
      <c r="DH15" s="503" t="s">
        <v>128</v>
      </c>
      <c r="DI15" s="504" t="s">
        <v>105</v>
      </c>
      <c r="DJ15" s="497" t="s">
        <v>106</v>
      </c>
      <c r="DK15" s="494" t="s">
        <v>107</v>
      </c>
      <c r="DL15" s="497" t="s">
        <v>139</v>
      </c>
      <c r="DM15" s="501"/>
      <c r="DN15" s="511"/>
      <c r="DO15" s="515"/>
      <c r="DP15" s="288">
        <v>6</v>
      </c>
      <c r="DQ15" s="511"/>
      <c r="DR15" s="495"/>
      <c r="DS15" s="501"/>
      <c r="DT15" s="495"/>
      <c r="DU15" s="498" t="s">
        <v>125</v>
      </c>
      <c r="DV15" s="498" t="s">
        <v>138</v>
      </c>
      <c r="DW15" s="498" t="s">
        <v>127</v>
      </c>
      <c r="DX15" s="500" t="s">
        <v>96</v>
      </c>
      <c r="DY15" s="503" t="s">
        <v>128</v>
      </c>
      <c r="DZ15" s="504" t="s">
        <v>105</v>
      </c>
      <c r="EA15" s="497" t="s">
        <v>106</v>
      </c>
      <c r="EB15" s="494" t="s">
        <v>107</v>
      </c>
      <c r="EC15" s="497" t="s">
        <v>139</v>
      </c>
      <c r="ED15" s="501"/>
      <c r="EE15" s="511"/>
      <c r="EF15" s="515"/>
      <c r="EG15" s="288">
        <v>7</v>
      </c>
      <c r="EH15" s="511"/>
      <c r="EI15" s="495"/>
      <c r="EJ15" s="501"/>
      <c r="EK15" s="495"/>
      <c r="EL15" s="498" t="s">
        <v>125</v>
      </c>
      <c r="EM15" s="498" t="s">
        <v>138</v>
      </c>
      <c r="EN15" s="498" t="s">
        <v>127</v>
      </c>
      <c r="EO15" s="500" t="s">
        <v>96</v>
      </c>
      <c r="EP15" s="503" t="s">
        <v>128</v>
      </c>
      <c r="EQ15" s="504" t="s">
        <v>105</v>
      </c>
      <c r="ER15" s="497" t="s">
        <v>106</v>
      </c>
      <c r="ES15" s="494" t="s">
        <v>107</v>
      </c>
      <c r="ET15" s="497" t="s">
        <v>139</v>
      </c>
      <c r="EU15" s="501"/>
      <c r="EV15" s="511"/>
      <c r="EW15" s="515"/>
      <c r="EX15" s="288">
        <v>8</v>
      </c>
      <c r="EY15" s="511"/>
      <c r="EZ15" s="495"/>
      <c r="FA15" s="501"/>
      <c r="FB15" s="495"/>
      <c r="FC15" s="498" t="s">
        <v>125</v>
      </c>
      <c r="FD15" s="498" t="s">
        <v>138</v>
      </c>
      <c r="FE15" s="498" t="s">
        <v>127</v>
      </c>
      <c r="FF15" s="500" t="s">
        <v>96</v>
      </c>
      <c r="FG15" s="503" t="s">
        <v>128</v>
      </c>
      <c r="FH15" s="504" t="s">
        <v>105</v>
      </c>
      <c r="FI15" s="497" t="s">
        <v>106</v>
      </c>
      <c r="FJ15" s="494" t="s">
        <v>107</v>
      </c>
      <c r="FK15" s="497" t="s">
        <v>139</v>
      </c>
      <c r="FL15" s="501"/>
      <c r="FM15" s="511"/>
      <c r="FN15" s="515"/>
      <c r="FO15" s="288">
        <v>9</v>
      </c>
      <c r="FP15" s="511"/>
      <c r="FQ15" s="495"/>
      <c r="FR15" s="501"/>
      <c r="FS15" s="495"/>
      <c r="FT15" s="498" t="s">
        <v>125</v>
      </c>
      <c r="FU15" s="498" t="s">
        <v>138</v>
      </c>
      <c r="FV15" s="498" t="s">
        <v>127</v>
      </c>
      <c r="FW15" s="500" t="s">
        <v>96</v>
      </c>
      <c r="FX15" s="503" t="s">
        <v>128</v>
      </c>
      <c r="FY15" s="504" t="s">
        <v>105</v>
      </c>
      <c r="FZ15" s="497" t="s">
        <v>106</v>
      </c>
      <c r="GA15" s="494" t="s">
        <v>107</v>
      </c>
      <c r="GB15" s="497" t="s">
        <v>139</v>
      </c>
      <c r="GC15" s="501"/>
      <c r="GD15" s="511"/>
      <c r="GE15" s="515"/>
      <c r="GF15" s="288">
        <v>10</v>
      </c>
      <c r="GG15" s="511"/>
      <c r="GH15" s="495"/>
      <c r="GI15" s="501"/>
      <c r="GJ15" s="495"/>
      <c r="GK15" s="498" t="s">
        <v>125</v>
      </c>
      <c r="GL15" s="498" t="s">
        <v>138</v>
      </c>
      <c r="GM15" s="498" t="s">
        <v>127</v>
      </c>
      <c r="GN15" s="500" t="s">
        <v>96</v>
      </c>
      <c r="GO15" s="503" t="s">
        <v>128</v>
      </c>
      <c r="GP15" s="504" t="s">
        <v>105</v>
      </c>
      <c r="GQ15" s="497" t="s">
        <v>106</v>
      </c>
      <c r="GR15" s="494" t="s">
        <v>107</v>
      </c>
      <c r="GS15" s="497" t="s">
        <v>139</v>
      </c>
      <c r="GT15" s="501"/>
      <c r="GU15" s="511"/>
      <c r="GV15" s="515"/>
      <c r="GW15" s="288">
        <v>11</v>
      </c>
      <c r="GX15" s="511"/>
      <c r="GY15" s="495"/>
      <c r="GZ15" s="501"/>
      <c r="HA15" s="495"/>
      <c r="HB15" s="498" t="s">
        <v>125</v>
      </c>
      <c r="HC15" s="498" t="s">
        <v>138</v>
      </c>
      <c r="HD15" s="498" t="s">
        <v>127</v>
      </c>
      <c r="HE15" s="500" t="s">
        <v>96</v>
      </c>
      <c r="HF15" s="503" t="s">
        <v>128</v>
      </c>
      <c r="HG15" s="504" t="s">
        <v>105</v>
      </c>
      <c r="HH15" s="497" t="s">
        <v>106</v>
      </c>
      <c r="HI15" s="494" t="s">
        <v>107</v>
      </c>
      <c r="HJ15" s="497" t="s">
        <v>139</v>
      </c>
      <c r="HK15" s="501"/>
      <c r="HL15" s="511"/>
      <c r="HM15" s="515"/>
      <c r="HN15" s="288">
        <v>12</v>
      </c>
      <c r="HO15" s="511"/>
      <c r="HP15" s="495"/>
      <c r="HQ15" s="501"/>
      <c r="HR15" s="495"/>
      <c r="HS15" s="498" t="s">
        <v>125</v>
      </c>
      <c r="HT15" s="498" t="s">
        <v>138</v>
      </c>
      <c r="HU15" s="498" t="s">
        <v>127</v>
      </c>
      <c r="HV15" s="500" t="s">
        <v>96</v>
      </c>
      <c r="HW15" s="503" t="s">
        <v>128</v>
      </c>
      <c r="HX15" s="504" t="s">
        <v>105</v>
      </c>
      <c r="HY15" s="497" t="s">
        <v>106</v>
      </c>
      <c r="HZ15" s="494" t="s">
        <v>107</v>
      </c>
      <c r="IA15" s="497" t="s">
        <v>139</v>
      </c>
      <c r="IB15" s="501"/>
      <c r="IC15" s="511"/>
      <c r="ID15" s="515"/>
      <c r="IE15" s="244"/>
    </row>
    <row r="16" spans="1:239" ht="25.5" customHeight="1">
      <c r="A16" s="289" t="s">
        <v>140</v>
      </c>
      <c r="B16" s="284" t="s">
        <v>133</v>
      </c>
      <c r="C16" s="290" t="s">
        <v>141</v>
      </c>
      <c r="D16" s="285"/>
      <c r="E16" s="165"/>
      <c r="F16" s="165"/>
      <c r="G16" s="484"/>
      <c r="H16" s="267"/>
      <c r="I16" s="268"/>
      <c r="J16" s="268"/>
      <c r="K16" s="484"/>
      <c r="L16" s="484"/>
      <c r="M16" s="268"/>
      <c r="N16" s="269"/>
      <c r="O16" s="495"/>
      <c r="P16" s="495"/>
      <c r="Q16" s="270"/>
      <c r="R16" s="271"/>
      <c r="S16" s="484"/>
      <c r="T16" s="272"/>
      <c r="U16" s="164"/>
      <c r="V16" s="484"/>
      <c r="W16" s="484"/>
      <c r="X16" s="274"/>
      <c r="Y16" s="286" t="s">
        <v>142</v>
      </c>
      <c r="Z16" s="523"/>
      <c r="AA16" s="246"/>
      <c r="AB16" s="525"/>
      <c r="AC16" s="495"/>
      <c r="AD16" s="495"/>
      <c r="AE16" s="515"/>
      <c r="AF16" s="291"/>
      <c r="AG16" s="171"/>
      <c r="AH16" s="292"/>
      <c r="AI16" s="293" t="s">
        <v>143</v>
      </c>
      <c r="AJ16" s="511"/>
      <c r="AK16" s="495"/>
      <c r="AL16" s="501"/>
      <c r="AM16" s="495"/>
      <c r="AN16" s="495"/>
      <c r="AO16" s="495"/>
      <c r="AP16" s="495"/>
      <c r="AQ16" s="501"/>
      <c r="AR16" s="495"/>
      <c r="AS16" s="505"/>
      <c r="AT16" s="495"/>
      <c r="AU16" s="495"/>
      <c r="AV16" s="495"/>
      <c r="AW16" s="501"/>
      <c r="AX16" s="511"/>
      <c r="AY16" s="515"/>
      <c r="AZ16" s="293" t="s">
        <v>143</v>
      </c>
      <c r="BA16" s="511"/>
      <c r="BB16" s="495"/>
      <c r="BC16" s="501"/>
      <c r="BD16" s="495"/>
      <c r="BE16" s="495"/>
      <c r="BF16" s="495"/>
      <c r="BG16" s="495"/>
      <c r="BH16" s="501"/>
      <c r="BI16" s="495"/>
      <c r="BJ16" s="505"/>
      <c r="BK16" s="495"/>
      <c r="BL16" s="495"/>
      <c r="BM16" s="495"/>
      <c r="BN16" s="501"/>
      <c r="BO16" s="511"/>
      <c r="BP16" s="515"/>
      <c r="BQ16" s="293" t="s">
        <v>143</v>
      </c>
      <c r="BR16" s="511"/>
      <c r="BS16" s="495"/>
      <c r="BT16" s="501"/>
      <c r="BU16" s="495"/>
      <c r="BV16" s="495"/>
      <c r="BW16" s="495"/>
      <c r="BX16" s="495"/>
      <c r="BY16" s="501"/>
      <c r="BZ16" s="495"/>
      <c r="CA16" s="505"/>
      <c r="CB16" s="495"/>
      <c r="CC16" s="495"/>
      <c r="CD16" s="495"/>
      <c r="CE16" s="501"/>
      <c r="CF16" s="511"/>
      <c r="CG16" s="515"/>
      <c r="CH16" s="293" t="s">
        <v>143</v>
      </c>
      <c r="CI16" s="511"/>
      <c r="CJ16" s="495"/>
      <c r="CK16" s="501"/>
      <c r="CL16" s="495"/>
      <c r="CM16" s="495"/>
      <c r="CN16" s="495"/>
      <c r="CO16" s="495"/>
      <c r="CP16" s="501"/>
      <c r="CQ16" s="495"/>
      <c r="CR16" s="505"/>
      <c r="CS16" s="495"/>
      <c r="CT16" s="495"/>
      <c r="CU16" s="495"/>
      <c r="CV16" s="501"/>
      <c r="CW16" s="511"/>
      <c r="CX16" s="515"/>
      <c r="CY16" s="293" t="s">
        <v>143</v>
      </c>
      <c r="CZ16" s="511"/>
      <c r="DA16" s="495"/>
      <c r="DB16" s="501"/>
      <c r="DC16" s="495"/>
      <c r="DD16" s="495"/>
      <c r="DE16" s="495"/>
      <c r="DF16" s="495"/>
      <c r="DG16" s="501"/>
      <c r="DH16" s="495"/>
      <c r="DI16" s="505"/>
      <c r="DJ16" s="495"/>
      <c r="DK16" s="495"/>
      <c r="DL16" s="495"/>
      <c r="DM16" s="501"/>
      <c r="DN16" s="511"/>
      <c r="DO16" s="515"/>
      <c r="DP16" s="293" t="s">
        <v>143</v>
      </c>
      <c r="DQ16" s="511"/>
      <c r="DR16" s="495"/>
      <c r="DS16" s="501"/>
      <c r="DT16" s="495"/>
      <c r="DU16" s="495"/>
      <c r="DV16" s="495"/>
      <c r="DW16" s="495"/>
      <c r="DX16" s="501"/>
      <c r="DY16" s="495"/>
      <c r="DZ16" s="505"/>
      <c r="EA16" s="495"/>
      <c r="EB16" s="495"/>
      <c r="EC16" s="495"/>
      <c r="ED16" s="501"/>
      <c r="EE16" s="511"/>
      <c r="EF16" s="515"/>
      <c r="EG16" s="293" t="s">
        <v>143</v>
      </c>
      <c r="EH16" s="511"/>
      <c r="EI16" s="495"/>
      <c r="EJ16" s="501"/>
      <c r="EK16" s="495"/>
      <c r="EL16" s="495"/>
      <c r="EM16" s="495"/>
      <c r="EN16" s="495"/>
      <c r="EO16" s="501"/>
      <c r="EP16" s="495"/>
      <c r="EQ16" s="505"/>
      <c r="ER16" s="495"/>
      <c r="ES16" s="495"/>
      <c r="ET16" s="495"/>
      <c r="EU16" s="501"/>
      <c r="EV16" s="511"/>
      <c r="EW16" s="515"/>
      <c r="EX16" s="293" t="s">
        <v>143</v>
      </c>
      <c r="EY16" s="511"/>
      <c r="EZ16" s="495"/>
      <c r="FA16" s="501"/>
      <c r="FB16" s="495"/>
      <c r="FC16" s="495"/>
      <c r="FD16" s="495"/>
      <c r="FE16" s="495"/>
      <c r="FF16" s="501"/>
      <c r="FG16" s="495"/>
      <c r="FH16" s="505"/>
      <c r="FI16" s="495"/>
      <c r="FJ16" s="495"/>
      <c r="FK16" s="495"/>
      <c r="FL16" s="501"/>
      <c r="FM16" s="511"/>
      <c r="FN16" s="515"/>
      <c r="FO16" s="293" t="s">
        <v>143</v>
      </c>
      <c r="FP16" s="511"/>
      <c r="FQ16" s="495"/>
      <c r="FR16" s="501"/>
      <c r="FS16" s="495"/>
      <c r="FT16" s="495"/>
      <c r="FU16" s="495"/>
      <c r="FV16" s="495"/>
      <c r="FW16" s="501"/>
      <c r="FX16" s="495"/>
      <c r="FY16" s="505"/>
      <c r="FZ16" s="495"/>
      <c r="GA16" s="495"/>
      <c r="GB16" s="495"/>
      <c r="GC16" s="501"/>
      <c r="GD16" s="511"/>
      <c r="GE16" s="515"/>
      <c r="GF16" s="293" t="s">
        <v>143</v>
      </c>
      <c r="GG16" s="511"/>
      <c r="GH16" s="495"/>
      <c r="GI16" s="501"/>
      <c r="GJ16" s="495"/>
      <c r="GK16" s="495"/>
      <c r="GL16" s="495"/>
      <c r="GM16" s="495"/>
      <c r="GN16" s="501"/>
      <c r="GO16" s="495"/>
      <c r="GP16" s="505"/>
      <c r="GQ16" s="495"/>
      <c r="GR16" s="495"/>
      <c r="GS16" s="495"/>
      <c r="GT16" s="501"/>
      <c r="GU16" s="511"/>
      <c r="GV16" s="515"/>
      <c r="GW16" s="293" t="s">
        <v>143</v>
      </c>
      <c r="GX16" s="511"/>
      <c r="GY16" s="495"/>
      <c r="GZ16" s="501"/>
      <c r="HA16" s="495"/>
      <c r="HB16" s="495"/>
      <c r="HC16" s="495"/>
      <c r="HD16" s="495"/>
      <c r="HE16" s="501"/>
      <c r="HF16" s="495"/>
      <c r="HG16" s="505"/>
      <c r="HH16" s="495"/>
      <c r="HI16" s="495"/>
      <c r="HJ16" s="495"/>
      <c r="HK16" s="501"/>
      <c r="HL16" s="511"/>
      <c r="HM16" s="515"/>
      <c r="HN16" s="293" t="s">
        <v>143</v>
      </c>
      <c r="HO16" s="511"/>
      <c r="HP16" s="495"/>
      <c r="HQ16" s="501"/>
      <c r="HR16" s="495"/>
      <c r="HS16" s="495"/>
      <c r="HT16" s="495"/>
      <c r="HU16" s="495"/>
      <c r="HV16" s="501"/>
      <c r="HW16" s="495"/>
      <c r="HX16" s="505"/>
      <c r="HY16" s="495"/>
      <c r="HZ16" s="495"/>
      <c r="IA16" s="495"/>
      <c r="IB16" s="501"/>
      <c r="IC16" s="511"/>
      <c r="ID16" s="515"/>
      <c r="IE16" s="244"/>
    </row>
    <row r="17" spans="1:239" ht="25.5" customHeight="1">
      <c r="A17" s="289" t="s">
        <v>140</v>
      </c>
      <c r="B17" s="284" t="s">
        <v>133</v>
      </c>
      <c r="C17" s="294" t="s">
        <v>141</v>
      </c>
      <c r="D17" s="285"/>
      <c r="E17" s="165"/>
      <c r="F17" s="165"/>
      <c r="G17" s="484"/>
      <c r="H17" s="267"/>
      <c r="I17" s="268"/>
      <c r="J17" s="268"/>
      <c r="K17" s="484"/>
      <c r="L17" s="484"/>
      <c r="M17" s="268"/>
      <c r="N17" s="269"/>
      <c r="O17" s="495"/>
      <c r="P17" s="495"/>
      <c r="Q17" s="270"/>
      <c r="R17" s="271"/>
      <c r="S17" s="484"/>
      <c r="T17" s="295"/>
      <c r="U17" s="271"/>
      <c r="V17" s="484"/>
      <c r="W17" s="484"/>
      <c r="X17" s="296"/>
      <c r="Y17" s="297">
        <v>30</v>
      </c>
      <c r="Z17" s="523"/>
      <c r="AA17" s="246"/>
      <c r="AB17" s="525"/>
      <c r="AC17" s="495"/>
      <c r="AD17" s="495"/>
      <c r="AE17" s="515"/>
      <c r="AF17" s="291" t="s">
        <v>133</v>
      </c>
      <c r="AG17" s="171"/>
      <c r="AH17" s="292"/>
      <c r="AI17" s="298">
        <v>16</v>
      </c>
      <c r="AJ17" s="511"/>
      <c r="AK17" s="495"/>
      <c r="AL17" s="501"/>
      <c r="AM17" s="495"/>
      <c r="AN17" s="499"/>
      <c r="AO17" s="499"/>
      <c r="AP17" s="499"/>
      <c r="AQ17" s="502"/>
      <c r="AR17" s="496"/>
      <c r="AS17" s="506"/>
      <c r="AT17" s="496"/>
      <c r="AU17" s="496"/>
      <c r="AV17" s="496"/>
      <c r="AW17" s="512"/>
      <c r="AX17" s="513"/>
      <c r="AY17" s="516"/>
      <c r="AZ17" s="298">
        <v>18</v>
      </c>
      <c r="BA17" s="511"/>
      <c r="BB17" s="495"/>
      <c r="BC17" s="501"/>
      <c r="BD17" s="495"/>
      <c r="BE17" s="499"/>
      <c r="BF17" s="499"/>
      <c r="BG17" s="499"/>
      <c r="BH17" s="502"/>
      <c r="BI17" s="496"/>
      <c r="BJ17" s="506"/>
      <c r="BK17" s="496"/>
      <c r="BL17" s="496"/>
      <c r="BM17" s="496"/>
      <c r="BN17" s="512"/>
      <c r="BO17" s="513"/>
      <c r="BP17" s="516"/>
      <c r="BQ17" s="298">
        <v>16</v>
      </c>
      <c r="BR17" s="511"/>
      <c r="BS17" s="495"/>
      <c r="BT17" s="501"/>
      <c r="BU17" s="495"/>
      <c r="BV17" s="499"/>
      <c r="BW17" s="499"/>
      <c r="BX17" s="499"/>
      <c r="BY17" s="502"/>
      <c r="BZ17" s="496"/>
      <c r="CA17" s="506"/>
      <c r="CB17" s="496"/>
      <c r="CC17" s="496"/>
      <c r="CD17" s="496"/>
      <c r="CE17" s="512"/>
      <c r="CF17" s="513"/>
      <c r="CG17" s="516"/>
      <c r="CH17" s="298">
        <v>18</v>
      </c>
      <c r="CI17" s="511"/>
      <c r="CJ17" s="495"/>
      <c r="CK17" s="501"/>
      <c r="CL17" s="495"/>
      <c r="CM17" s="499"/>
      <c r="CN17" s="499"/>
      <c r="CO17" s="499"/>
      <c r="CP17" s="502"/>
      <c r="CQ17" s="496"/>
      <c r="CR17" s="506"/>
      <c r="CS17" s="496"/>
      <c r="CT17" s="496"/>
      <c r="CU17" s="496"/>
      <c r="CV17" s="512"/>
      <c r="CW17" s="513"/>
      <c r="CX17" s="516"/>
      <c r="CY17" s="298">
        <v>16</v>
      </c>
      <c r="CZ17" s="511"/>
      <c r="DA17" s="495"/>
      <c r="DB17" s="501"/>
      <c r="DC17" s="495"/>
      <c r="DD17" s="499"/>
      <c r="DE17" s="499"/>
      <c r="DF17" s="499"/>
      <c r="DG17" s="502"/>
      <c r="DH17" s="496"/>
      <c r="DI17" s="506"/>
      <c r="DJ17" s="496"/>
      <c r="DK17" s="496"/>
      <c r="DL17" s="496"/>
      <c r="DM17" s="512"/>
      <c r="DN17" s="513"/>
      <c r="DO17" s="516"/>
      <c r="DP17" s="298">
        <v>18</v>
      </c>
      <c r="DQ17" s="511"/>
      <c r="DR17" s="495"/>
      <c r="DS17" s="501"/>
      <c r="DT17" s="495"/>
      <c r="DU17" s="499"/>
      <c r="DV17" s="499"/>
      <c r="DW17" s="499"/>
      <c r="DX17" s="502"/>
      <c r="DY17" s="496"/>
      <c r="DZ17" s="506"/>
      <c r="EA17" s="496"/>
      <c r="EB17" s="496"/>
      <c r="EC17" s="496"/>
      <c r="ED17" s="512"/>
      <c r="EE17" s="513"/>
      <c r="EF17" s="516"/>
      <c r="EG17" s="298">
        <v>16</v>
      </c>
      <c r="EH17" s="511"/>
      <c r="EI17" s="495"/>
      <c r="EJ17" s="501"/>
      <c r="EK17" s="495"/>
      <c r="EL17" s="499"/>
      <c r="EM17" s="499"/>
      <c r="EN17" s="499"/>
      <c r="EO17" s="502"/>
      <c r="EP17" s="496"/>
      <c r="EQ17" s="506"/>
      <c r="ER17" s="496"/>
      <c r="ES17" s="496"/>
      <c r="ET17" s="496"/>
      <c r="EU17" s="512"/>
      <c r="EV17" s="513"/>
      <c r="EW17" s="516"/>
      <c r="EX17" s="298">
        <v>16</v>
      </c>
      <c r="EY17" s="511"/>
      <c r="EZ17" s="495"/>
      <c r="FA17" s="501"/>
      <c r="FB17" s="495"/>
      <c r="FC17" s="499"/>
      <c r="FD17" s="499"/>
      <c r="FE17" s="499"/>
      <c r="FF17" s="502"/>
      <c r="FG17" s="496"/>
      <c r="FH17" s="506"/>
      <c r="FI17" s="496"/>
      <c r="FJ17" s="496"/>
      <c r="FK17" s="496"/>
      <c r="FL17" s="512"/>
      <c r="FM17" s="513"/>
      <c r="FN17" s="516"/>
      <c r="FO17" s="298">
        <v>16</v>
      </c>
      <c r="FP17" s="511"/>
      <c r="FQ17" s="495"/>
      <c r="FR17" s="501"/>
      <c r="FS17" s="495"/>
      <c r="FT17" s="499"/>
      <c r="FU17" s="499"/>
      <c r="FV17" s="499"/>
      <c r="FW17" s="502"/>
      <c r="FX17" s="496"/>
      <c r="FY17" s="506"/>
      <c r="FZ17" s="496"/>
      <c r="GA17" s="496"/>
      <c r="GB17" s="496"/>
      <c r="GC17" s="512"/>
      <c r="GD17" s="513"/>
      <c r="GE17" s="516"/>
      <c r="GF17" s="298">
        <v>18</v>
      </c>
      <c r="GG17" s="511"/>
      <c r="GH17" s="495"/>
      <c r="GI17" s="501"/>
      <c r="GJ17" s="495"/>
      <c r="GK17" s="499"/>
      <c r="GL17" s="499"/>
      <c r="GM17" s="499"/>
      <c r="GN17" s="502"/>
      <c r="GO17" s="496"/>
      <c r="GP17" s="506"/>
      <c r="GQ17" s="496"/>
      <c r="GR17" s="496"/>
      <c r="GS17" s="496"/>
      <c r="GT17" s="512"/>
      <c r="GU17" s="513"/>
      <c r="GV17" s="516"/>
      <c r="GW17" s="298">
        <v>16</v>
      </c>
      <c r="GX17" s="511"/>
      <c r="GY17" s="495"/>
      <c r="GZ17" s="501"/>
      <c r="HA17" s="495"/>
      <c r="HB17" s="499"/>
      <c r="HC17" s="499"/>
      <c r="HD17" s="499"/>
      <c r="HE17" s="502"/>
      <c r="HF17" s="496"/>
      <c r="HG17" s="506"/>
      <c r="HH17" s="496"/>
      <c r="HI17" s="496"/>
      <c r="HJ17" s="496"/>
      <c r="HK17" s="512"/>
      <c r="HL17" s="513"/>
      <c r="HM17" s="516"/>
      <c r="HN17" s="298">
        <v>18</v>
      </c>
      <c r="HO17" s="511"/>
      <c r="HP17" s="495"/>
      <c r="HQ17" s="501"/>
      <c r="HR17" s="495"/>
      <c r="HS17" s="499"/>
      <c r="HT17" s="499"/>
      <c r="HU17" s="499"/>
      <c r="HV17" s="502"/>
      <c r="HW17" s="496"/>
      <c r="HX17" s="506"/>
      <c r="HY17" s="496"/>
      <c r="HZ17" s="496"/>
      <c r="IA17" s="496"/>
      <c r="IB17" s="512"/>
      <c r="IC17" s="513"/>
      <c r="ID17" s="516"/>
      <c r="IE17" s="244"/>
    </row>
    <row r="18" spans="1:239" ht="22.5" customHeight="1">
      <c r="A18" s="299"/>
      <c r="B18" s="168"/>
      <c r="C18" s="300"/>
      <c r="D18" s="301"/>
      <c r="E18" s="209"/>
      <c r="F18" s="209"/>
      <c r="G18" s="302"/>
      <c r="H18" s="303"/>
      <c r="I18" s="303"/>
      <c r="J18" s="303"/>
      <c r="K18" s="303"/>
      <c r="L18" s="302"/>
      <c r="M18" s="303"/>
      <c r="N18" s="209"/>
      <c r="O18" s="209"/>
      <c r="P18" s="209"/>
      <c r="Q18" s="304"/>
      <c r="R18" s="304"/>
      <c r="S18" s="209"/>
      <c r="T18" s="168"/>
      <c r="U18" s="304"/>
      <c r="V18" s="209"/>
      <c r="W18" s="209"/>
      <c r="X18" s="168"/>
      <c r="Y18" s="305"/>
      <c r="Z18" s="306"/>
      <c r="AA18" s="307"/>
      <c r="AB18" s="306"/>
      <c r="AC18" s="306"/>
      <c r="AD18" s="306"/>
      <c r="AE18" s="306"/>
      <c r="AF18" s="168"/>
      <c r="AG18" s="168"/>
      <c r="AH18" s="168"/>
      <c r="AI18" s="308" t="s">
        <v>144</v>
      </c>
      <c r="AJ18" s="302"/>
      <c r="AK18" s="306"/>
      <c r="AL18" s="306"/>
      <c r="AM18" s="306"/>
      <c r="AN18" s="309"/>
      <c r="AO18" s="307"/>
      <c r="AP18" s="307"/>
      <c r="AQ18" s="307"/>
      <c r="AR18" s="306"/>
      <c r="AS18" s="209"/>
      <c r="AT18" s="209"/>
      <c r="AU18" s="209"/>
      <c r="AV18" s="209"/>
      <c r="AW18" s="310"/>
      <c r="AX18" s="209"/>
      <c r="AY18" s="310"/>
      <c r="AZ18" s="308" t="s">
        <v>145</v>
      </c>
      <c r="BA18" s="302"/>
      <c r="BB18" s="306"/>
      <c r="BC18" s="306"/>
      <c r="BD18" s="306"/>
      <c r="BE18" s="309"/>
      <c r="BF18" s="307"/>
      <c r="BG18" s="307"/>
      <c r="BH18" s="307"/>
      <c r="BI18" s="306"/>
      <c r="BJ18" s="209"/>
      <c r="BK18" s="209"/>
      <c r="BL18" s="209"/>
      <c r="BM18" s="209"/>
      <c r="BN18" s="310"/>
      <c r="BO18" s="209"/>
      <c r="BP18" s="310"/>
      <c r="BQ18" s="308" t="s">
        <v>144</v>
      </c>
      <c r="BR18" s="302"/>
      <c r="BS18" s="306"/>
      <c r="BT18" s="306"/>
      <c r="BU18" s="306"/>
      <c r="BV18" s="309"/>
      <c r="BW18" s="307"/>
      <c r="BX18" s="307"/>
      <c r="BY18" s="307"/>
      <c r="BZ18" s="306"/>
      <c r="CA18" s="209"/>
      <c r="CB18" s="209"/>
      <c r="CC18" s="209"/>
      <c r="CD18" s="209"/>
      <c r="CE18" s="310"/>
      <c r="CF18" s="209"/>
      <c r="CG18" s="310"/>
      <c r="CH18" s="308" t="s">
        <v>145</v>
      </c>
      <c r="CI18" s="302"/>
      <c r="CJ18" s="306"/>
      <c r="CK18" s="306"/>
      <c r="CL18" s="306"/>
      <c r="CM18" s="309"/>
      <c r="CN18" s="307"/>
      <c r="CO18" s="307"/>
      <c r="CP18" s="307"/>
      <c r="CQ18" s="306"/>
      <c r="CR18" s="209"/>
      <c r="CS18" s="209"/>
      <c r="CT18" s="209"/>
      <c r="CU18" s="209"/>
      <c r="CV18" s="310"/>
      <c r="CW18" s="209"/>
      <c r="CX18" s="310"/>
      <c r="CY18" s="308" t="s">
        <v>144</v>
      </c>
      <c r="CZ18" s="302"/>
      <c r="DA18" s="306"/>
      <c r="DB18" s="306"/>
      <c r="DC18" s="306"/>
      <c r="DD18" s="309"/>
      <c r="DE18" s="307"/>
      <c r="DF18" s="307"/>
      <c r="DG18" s="307"/>
      <c r="DH18" s="306"/>
      <c r="DI18" s="209"/>
      <c r="DJ18" s="209"/>
      <c r="DK18" s="209"/>
      <c r="DL18" s="209"/>
      <c r="DM18" s="310"/>
      <c r="DN18" s="209"/>
      <c r="DO18" s="310"/>
      <c r="DP18" s="308" t="s">
        <v>145</v>
      </c>
      <c r="DQ18" s="302"/>
      <c r="DR18" s="306"/>
      <c r="DS18" s="306"/>
      <c r="DT18" s="306"/>
      <c r="DU18" s="309"/>
      <c r="DV18" s="307"/>
      <c r="DW18" s="307"/>
      <c r="DX18" s="307"/>
      <c r="DY18" s="306"/>
      <c r="DZ18" s="209"/>
      <c r="EA18" s="209"/>
      <c r="EB18" s="209"/>
      <c r="EC18" s="209"/>
      <c r="ED18" s="310"/>
      <c r="EE18" s="209"/>
      <c r="EF18" s="310"/>
      <c r="EG18" s="308" t="s">
        <v>144</v>
      </c>
      <c r="EH18" s="302"/>
      <c r="EI18" s="306"/>
      <c r="EJ18" s="306"/>
      <c r="EK18" s="306"/>
      <c r="EL18" s="309"/>
      <c r="EM18" s="307"/>
      <c r="EN18" s="307"/>
      <c r="EO18" s="307"/>
      <c r="EP18" s="306"/>
      <c r="EQ18" s="209"/>
      <c r="ER18" s="209"/>
      <c r="ES18" s="209"/>
      <c r="ET18" s="209"/>
      <c r="EU18" s="310"/>
      <c r="EV18" s="209"/>
      <c r="EW18" s="310"/>
      <c r="EX18" s="308" t="s">
        <v>145</v>
      </c>
      <c r="EY18" s="302"/>
      <c r="EZ18" s="306"/>
      <c r="FA18" s="306"/>
      <c r="FB18" s="306"/>
      <c r="FC18" s="309"/>
      <c r="FD18" s="307"/>
      <c r="FE18" s="307"/>
      <c r="FF18" s="307"/>
      <c r="FG18" s="306"/>
      <c r="FH18" s="209"/>
      <c r="FI18" s="209"/>
      <c r="FJ18" s="209"/>
      <c r="FK18" s="209"/>
      <c r="FL18" s="310"/>
      <c r="FM18" s="209"/>
      <c r="FN18" s="310"/>
      <c r="FO18" s="308" t="s">
        <v>144</v>
      </c>
      <c r="FP18" s="302"/>
      <c r="FQ18" s="306"/>
      <c r="FR18" s="306"/>
      <c r="FS18" s="306"/>
      <c r="FT18" s="309"/>
      <c r="FU18" s="307"/>
      <c r="FV18" s="307"/>
      <c r="FW18" s="307"/>
      <c r="FX18" s="306"/>
      <c r="FY18" s="209"/>
      <c r="FZ18" s="209"/>
      <c r="GA18" s="209"/>
      <c r="GB18" s="209"/>
      <c r="GC18" s="310"/>
      <c r="GD18" s="209"/>
      <c r="GE18" s="310"/>
      <c r="GF18" s="308" t="s">
        <v>145</v>
      </c>
      <c r="GG18" s="302"/>
      <c r="GH18" s="306"/>
      <c r="GI18" s="306"/>
      <c r="GJ18" s="306"/>
      <c r="GK18" s="309"/>
      <c r="GL18" s="307"/>
      <c r="GM18" s="307"/>
      <c r="GN18" s="307"/>
      <c r="GO18" s="306"/>
      <c r="GP18" s="209"/>
      <c r="GQ18" s="209"/>
      <c r="GR18" s="209"/>
      <c r="GS18" s="209"/>
      <c r="GT18" s="310"/>
      <c r="GU18" s="209"/>
      <c r="GV18" s="310"/>
      <c r="GW18" s="308" t="s">
        <v>144</v>
      </c>
      <c r="GX18" s="302"/>
      <c r="GY18" s="306"/>
      <c r="GZ18" s="306"/>
      <c r="HA18" s="306"/>
      <c r="HB18" s="309"/>
      <c r="HC18" s="307"/>
      <c r="HD18" s="307"/>
      <c r="HE18" s="307"/>
      <c r="HF18" s="306"/>
      <c r="HG18" s="209"/>
      <c r="HH18" s="209"/>
      <c r="HI18" s="209"/>
      <c r="HJ18" s="209"/>
      <c r="HK18" s="310"/>
      <c r="HL18" s="209"/>
      <c r="HM18" s="310"/>
      <c r="HN18" s="308" t="s">
        <v>145</v>
      </c>
      <c r="HO18" s="302"/>
      <c r="HP18" s="306"/>
      <c r="HQ18" s="306"/>
      <c r="HR18" s="306"/>
      <c r="HS18" s="309"/>
      <c r="HT18" s="307"/>
      <c r="HU18" s="307"/>
      <c r="HV18" s="307"/>
      <c r="HW18" s="306"/>
      <c r="HX18" s="209"/>
      <c r="HY18" s="209"/>
      <c r="HZ18" s="209"/>
      <c r="IA18" s="209"/>
      <c r="IB18" s="310"/>
      <c r="IC18" s="209"/>
      <c r="ID18" s="310"/>
      <c r="IE18" s="244"/>
    </row>
    <row r="19" spans="1:239" ht="19.5" customHeight="1">
      <c r="A19" s="311"/>
      <c r="B19" s="312"/>
      <c r="C19" s="313" t="s">
        <v>146</v>
      </c>
      <c r="D19" s="314"/>
      <c r="E19" s="315"/>
      <c r="F19" s="315"/>
      <c r="G19" s="313"/>
      <c r="H19" s="316"/>
      <c r="I19" s="316"/>
      <c r="J19" s="316"/>
      <c r="K19" s="316"/>
      <c r="L19" s="316"/>
      <c r="M19" s="316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7">
        <f>SUBTOTAL(9,Y21:Y46)</f>
        <v>358</v>
      </c>
      <c r="Z19" s="312"/>
      <c r="AA19" s="312"/>
      <c r="AB19" s="312"/>
      <c r="AC19" s="312"/>
      <c r="AD19" s="318"/>
      <c r="AE19" s="312"/>
      <c r="AF19" s="312"/>
      <c r="AG19" s="312"/>
      <c r="AH19" s="312"/>
      <c r="AI19" s="319"/>
      <c r="AJ19" s="320"/>
      <c r="AK19" s="320"/>
      <c r="AL19" s="320"/>
      <c r="AM19" s="320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20"/>
      <c r="BB19" s="320"/>
      <c r="BC19" s="320"/>
      <c r="BD19" s="320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20"/>
      <c r="BS19" s="320"/>
      <c r="BT19" s="320"/>
      <c r="BU19" s="320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20"/>
      <c r="CJ19" s="320"/>
      <c r="CK19" s="320"/>
      <c r="CL19" s="320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20"/>
      <c r="DA19" s="320"/>
      <c r="DB19" s="320"/>
      <c r="DC19" s="320"/>
      <c r="DD19" s="319"/>
      <c r="DE19" s="319"/>
      <c r="DF19" s="319"/>
      <c r="DG19" s="319"/>
      <c r="DH19" s="319"/>
      <c r="DI19" s="319"/>
      <c r="DJ19" s="319"/>
      <c r="DK19" s="319"/>
      <c r="DL19" s="319"/>
      <c r="DM19" s="319"/>
      <c r="DN19" s="319"/>
      <c r="DO19" s="319"/>
      <c r="DP19" s="319"/>
      <c r="DQ19" s="320"/>
      <c r="DR19" s="320"/>
      <c r="DS19" s="320"/>
      <c r="DT19" s="320"/>
      <c r="DU19" s="319"/>
      <c r="DV19" s="319"/>
      <c r="DW19" s="319"/>
      <c r="DX19" s="319"/>
      <c r="DY19" s="319"/>
      <c r="DZ19" s="319"/>
      <c r="EA19" s="319"/>
      <c r="EB19" s="319"/>
      <c r="EC19" s="319"/>
      <c r="ED19" s="319"/>
      <c r="EE19" s="319"/>
      <c r="EF19" s="319"/>
      <c r="EG19" s="319"/>
      <c r="EH19" s="320"/>
      <c r="EI19" s="320"/>
      <c r="EJ19" s="320"/>
      <c r="EK19" s="320"/>
      <c r="EL19" s="319"/>
      <c r="EM19" s="319"/>
      <c r="EN19" s="319"/>
      <c r="EO19" s="319"/>
      <c r="EP19" s="319"/>
      <c r="EQ19" s="319"/>
      <c r="ER19" s="319"/>
      <c r="ES19" s="319"/>
      <c r="ET19" s="319"/>
      <c r="EU19" s="319"/>
      <c r="EV19" s="319"/>
      <c r="EW19" s="319"/>
      <c r="EX19" s="319"/>
      <c r="EY19" s="320"/>
      <c r="EZ19" s="320"/>
      <c r="FA19" s="320"/>
      <c r="FB19" s="320"/>
      <c r="FC19" s="319"/>
      <c r="FD19" s="319"/>
      <c r="FE19" s="319"/>
      <c r="FF19" s="319"/>
      <c r="FG19" s="319"/>
      <c r="FH19" s="319"/>
      <c r="FI19" s="319"/>
      <c r="FJ19" s="319"/>
      <c r="FK19" s="319"/>
      <c r="FL19" s="319"/>
      <c r="FM19" s="319"/>
      <c r="FN19" s="319"/>
      <c r="FO19" s="319"/>
      <c r="FP19" s="320"/>
      <c r="FQ19" s="320"/>
      <c r="FR19" s="320"/>
      <c r="FS19" s="320"/>
      <c r="FT19" s="319"/>
      <c r="FU19" s="319"/>
      <c r="FV19" s="319"/>
      <c r="FW19" s="319"/>
      <c r="FX19" s="319"/>
      <c r="FY19" s="319"/>
      <c r="FZ19" s="319"/>
      <c r="GA19" s="319"/>
      <c r="GB19" s="319"/>
      <c r="GC19" s="319"/>
      <c r="GD19" s="319"/>
      <c r="GE19" s="319"/>
      <c r="GF19" s="319"/>
      <c r="GG19" s="320"/>
      <c r="GH19" s="320"/>
      <c r="GI19" s="320"/>
      <c r="GJ19" s="320"/>
      <c r="GK19" s="319"/>
      <c r="GL19" s="319"/>
      <c r="GM19" s="319"/>
      <c r="GN19" s="319"/>
      <c r="GO19" s="319"/>
      <c r="GP19" s="319"/>
      <c r="GQ19" s="319"/>
      <c r="GR19" s="319"/>
      <c r="GS19" s="319"/>
      <c r="GT19" s="319"/>
      <c r="GU19" s="319"/>
      <c r="GV19" s="319"/>
      <c r="GW19" s="319"/>
      <c r="GX19" s="320"/>
      <c r="GY19" s="320"/>
      <c r="GZ19" s="320"/>
      <c r="HA19" s="320"/>
      <c r="HB19" s="319"/>
      <c r="HC19" s="319"/>
      <c r="HD19" s="319"/>
      <c r="HE19" s="319"/>
      <c r="HF19" s="319"/>
      <c r="HG19" s="319"/>
      <c r="HH19" s="319"/>
      <c r="HI19" s="319"/>
      <c r="HJ19" s="319"/>
      <c r="HK19" s="319"/>
      <c r="HL19" s="319"/>
      <c r="HM19" s="319"/>
      <c r="HN19" s="319"/>
      <c r="HO19" s="320"/>
      <c r="HP19" s="320"/>
      <c r="HQ19" s="320"/>
      <c r="HR19" s="320"/>
      <c r="HS19" s="319"/>
      <c r="HT19" s="319"/>
      <c r="HU19" s="319"/>
      <c r="HV19" s="319"/>
      <c r="HW19" s="319"/>
      <c r="HX19" s="319"/>
      <c r="HY19" s="319"/>
      <c r="HZ19" s="319"/>
      <c r="IA19" s="319"/>
      <c r="IB19" s="319"/>
      <c r="IC19" s="319"/>
      <c r="ID19" s="319"/>
      <c r="IE19" s="321"/>
    </row>
    <row r="20" spans="1:239" ht="19.5" customHeight="1">
      <c r="A20" s="322"/>
      <c r="B20" s="323"/>
      <c r="C20" s="324" t="s">
        <v>147</v>
      </c>
      <c r="D20" s="325"/>
      <c r="E20" s="326"/>
      <c r="F20" s="326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7"/>
      <c r="Z20" s="323"/>
      <c r="AA20" s="323"/>
      <c r="AB20" s="323"/>
      <c r="AC20" s="328"/>
      <c r="AD20" s="323"/>
      <c r="AE20" s="323"/>
      <c r="AF20" s="323"/>
      <c r="AG20" s="323"/>
      <c r="AH20" s="323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  <c r="FH20" s="329"/>
      <c r="FI20" s="329"/>
      <c r="FJ20" s="329"/>
      <c r="FK20" s="329"/>
      <c r="FL20" s="329"/>
      <c r="FM20" s="329"/>
      <c r="FN20" s="329"/>
      <c r="FO20" s="329"/>
      <c r="FP20" s="329"/>
      <c r="FQ20" s="329"/>
      <c r="FR20" s="329"/>
      <c r="FS20" s="329"/>
      <c r="FT20" s="329"/>
      <c r="FU20" s="329"/>
      <c r="FV20" s="329"/>
      <c r="FW20" s="329"/>
      <c r="FX20" s="329"/>
      <c r="FY20" s="329"/>
      <c r="FZ20" s="329"/>
      <c r="GA20" s="329"/>
      <c r="GB20" s="329"/>
      <c r="GC20" s="329"/>
      <c r="GD20" s="329"/>
      <c r="GE20" s="329"/>
      <c r="GF20" s="329"/>
      <c r="GG20" s="329"/>
      <c r="GH20" s="329"/>
      <c r="GI20" s="329"/>
      <c r="GJ20" s="329"/>
      <c r="GK20" s="329"/>
      <c r="GL20" s="329"/>
      <c r="GM20" s="329"/>
      <c r="GN20" s="329"/>
      <c r="GO20" s="329"/>
      <c r="GP20" s="329"/>
      <c r="GQ20" s="329"/>
      <c r="GR20" s="329"/>
      <c r="GS20" s="329"/>
      <c r="GT20" s="329"/>
      <c r="GU20" s="329"/>
      <c r="GV20" s="329"/>
      <c r="GW20" s="329"/>
      <c r="GX20" s="329"/>
      <c r="GY20" s="329"/>
      <c r="GZ20" s="329"/>
      <c r="HA20" s="329"/>
      <c r="HB20" s="329"/>
      <c r="HC20" s="329"/>
      <c r="HD20" s="329"/>
      <c r="HE20" s="329"/>
      <c r="HF20" s="329"/>
      <c r="HG20" s="329"/>
      <c r="HH20" s="329"/>
      <c r="HI20" s="329"/>
      <c r="HJ20" s="329"/>
      <c r="HK20" s="329"/>
      <c r="HL20" s="329"/>
      <c r="HM20" s="329"/>
      <c r="HN20" s="329"/>
      <c r="HO20" s="330"/>
      <c r="HP20" s="330"/>
      <c r="HQ20" s="326"/>
      <c r="HR20" s="326"/>
      <c r="HS20" s="330"/>
      <c r="HT20" s="330"/>
      <c r="HU20" s="330"/>
      <c r="HV20" s="330"/>
      <c r="HW20" s="330"/>
      <c r="HX20" s="330"/>
      <c r="HY20" s="330"/>
      <c r="HZ20" s="330"/>
      <c r="IA20" s="330"/>
      <c r="IB20" s="330"/>
      <c r="IC20" s="330"/>
      <c r="ID20" s="330"/>
      <c r="IE20" s="331"/>
    </row>
    <row r="21" spans="1:239" ht="18" customHeight="1">
      <c r="A21" s="332" t="s">
        <v>148</v>
      </c>
      <c r="B21" s="333"/>
      <c r="C21" s="334" t="s">
        <v>149</v>
      </c>
      <c r="D21" s="335" t="s">
        <v>150</v>
      </c>
      <c r="E21" s="336">
        <v>1</v>
      </c>
      <c r="F21" s="336"/>
      <c r="G21" s="336"/>
      <c r="H21" s="337"/>
      <c r="I21" s="336"/>
      <c r="J21" s="336"/>
      <c r="K21" s="336"/>
      <c r="L21" s="336"/>
      <c r="M21" s="336"/>
      <c r="N21" s="336"/>
      <c r="O21" s="338"/>
      <c r="P21" s="338"/>
      <c r="Q21" s="336"/>
      <c r="R21" s="336"/>
      <c r="S21" s="336"/>
      <c r="T21" s="337"/>
      <c r="U21" s="336"/>
      <c r="V21" s="336"/>
      <c r="W21" s="336"/>
      <c r="X21" s="336"/>
      <c r="Y21" s="339">
        <v>4</v>
      </c>
      <c r="Z21" s="340"/>
      <c r="AA21" s="341">
        <f t="shared" ref="AA21:AA25" si="0">Y21*30</f>
        <v>120</v>
      </c>
      <c r="AB21" s="336">
        <f t="shared" ref="AB21:AB25" si="1">SUM(AC21:AE21)</f>
        <v>48</v>
      </c>
      <c r="AC21" s="338">
        <f t="shared" ref="AC21:AE21" si="2">$AI$17*AJ21+BA21*$AZ$17+BR21*$BQ$17+CI21*$CH$17+CZ21*$CY$17+DQ21*$DP$17+EH21*$EG$17+EY21*$EX$17+FP21*$FO$17+GX21*$GW$17+GG21*$GF$17+HO21*$HN$17</f>
        <v>32</v>
      </c>
      <c r="AD21" s="338">
        <f t="shared" si="2"/>
        <v>16</v>
      </c>
      <c r="AE21" s="338">
        <f t="shared" si="2"/>
        <v>0</v>
      </c>
      <c r="AF21" s="342">
        <f t="shared" ref="AF21:AF25" si="3">AA21-AB21</f>
        <v>72</v>
      </c>
      <c r="AG21" s="343">
        <f t="shared" ref="AG21:AG25" si="4">(AF21/AA21)</f>
        <v>0.6</v>
      </c>
      <c r="AH21" s="344">
        <f t="shared" ref="AH21:AH25" si="5">AF21-SUM(AQ21,BH21,BY21,CP21,DG21,DX21,EO21,FF21,FW21,GN21,HE21,HV21)</f>
        <v>72</v>
      </c>
      <c r="AI21" s="345">
        <f>IF(SUM(AJ21:AL21)&lt;&gt;0,SUM(AJ21:AL21),"")</f>
        <v>3</v>
      </c>
      <c r="AJ21" s="346">
        <v>2</v>
      </c>
      <c r="AK21" s="347">
        <v>1</v>
      </c>
      <c r="AL21" s="347"/>
      <c r="AM21" s="347"/>
      <c r="AN21" s="348">
        <f t="shared" ref="AN21:AP21" si="6">IF(AJ21&lt;&gt;0,$AI$17*AJ21,"")</f>
        <v>32</v>
      </c>
      <c r="AO21" s="348">
        <f t="shared" si="6"/>
        <v>16</v>
      </c>
      <c r="AP21" s="348" t="str">
        <f t="shared" si="6"/>
        <v/>
      </c>
      <c r="AQ21" s="349"/>
      <c r="AR21" s="350"/>
      <c r="AS21" s="351"/>
      <c r="AT21" s="351"/>
      <c r="AU21" s="351"/>
      <c r="AV21" s="351"/>
      <c r="AW21" s="351"/>
      <c r="AX21" s="351"/>
      <c r="AY21" s="348"/>
      <c r="AZ21" s="345" t="str">
        <f>IF(SUM(BA21:BD21)&lt;&gt;0,SUM(BA21:BD21),"")</f>
        <v/>
      </c>
      <c r="BA21" s="346"/>
      <c r="BB21" s="347"/>
      <c r="BC21" s="347"/>
      <c r="BD21" s="347"/>
      <c r="BE21" s="348" t="str">
        <f t="shared" ref="BE21:BG21" si="7">IF(BA21&lt;&gt;0,$AZ$17*BA21,"")</f>
        <v/>
      </c>
      <c r="BF21" s="348" t="str">
        <f t="shared" si="7"/>
        <v/>
      </c>
      <c r="BG21" s="348" t="str">
        <f t="shared" si="7"/>
        <v/>
      </c>
      <c r="BH21" s="349"/>
      <c r="BI21" s="350"/>
      <c r="BJ21" s="351"/>
      <c r="BK21" s="351"/>
      <c r="BL21" s="351"/>
      <c r="BM21" s="351"/>
      <c r="BN21" s="351"/>
      <c r="BO21" s="351"/>
      <c r="BP21" s="348"/>
      <c r="BQ21" s="345" t="str">
        <f t="shared" ref="BQ21:BQ31" si="8">IF(SUM(BR21:BU21)&lt;&gt;0,SUM(BR21:BU21),"")</f>
        <v/>
      </c>
      <c r="BR21" s="346"/>
      <c r="BS21" s="347"/>
      <c r="BT21" s="347"/>
      <c r="BU21" s="347"/>
      <c r="BV21" s="348" t="str">
        <f t="shared" ref="BV21:BX21" si="9">IF(BR21&lt;&gt;0,$BQ$17*BR21,"")</f>
        <v/>
      </c>
      <c r="BW21" s="348" t="str">
        <f t="shared" si="9"/>
        <v/>
      </c>
      <c r="BX21" s="348" t="str">
        <f t="shared" si="9"/>
        <v/>
      </c>
      <c r="BY21" s="349"/>
      <c r="BZ21" s="350"/>
      <c r="CA21" s="351"/>
      <c r="CB21" s="351"/>
      <c r="CC21" s="351"/>
      <c r="CD21" s="351"/>
      <c r="CE21" s="351"/>
      <c r="CF21" s="351"/>
      <c r="CG21" s="348"/>
      <c r="CH21" s="345" t="str">
        <f t="shared" ref="CH21:CH29" si="10">IF(SUM(CI21:CL21)&lt;&gt;0,SUM(CI21:CL21),"")</f>
        <v/>
      </c>
      <c r="CI21" s="346"/>
      <c r="CJ21" s="347"/>
      <c r="CK21" s="347"/>
      <c r="CL21" s="347"/>
      <c r="CM21" s="348" t="str">
        <f t="shared" ref="CM21:CO21" si="11">IF(CI21&lt;&gt;0,$CH$17*CI21,"")</f>
        <v/>
      </c>
      <c r="CN21" s="348" t="str">
        <f t="shared" si="11"/>
        <v/>
      </c>
      <c r="CO21" s="348" t="str">
        <f t="shared" si="11"/>
        <v/>
      </c>
      <c r="CP21" s="349"/>
      <c r="CQ21" s="350"/>
      <c r="CR21" s="351"/>
      <c r="CS21" s="351"/>
      <c r="CT21" s="351"/>
      <c r="CU21" s="351"/>
      <c r="CV21" s="351"/>
      <c r="CW21" s="351"/>
      <c r="CX21" s="348"/>
      <c r="CY21" s="345" t="str">
        <f t="shared" ref="CY21:CY29" si="12">IF(SUM(CZ21:DC21)&lt;&gt;0,SUM(CZ21:DC21),"")</f>
        <v/>
      </c>
      <c r="CZ21" s="346"/>
      <c r="DA21" s="347"/>
      <c r="DB21" s="347"/>
      <c r="DC21" s="347"/>
      <c r="DD21" s="348" t="str">
        <f t="shared" ref="DD21:DF21" si="13">IF(CZ21&lt;&gt;0,$AI$17*CZ21,"")</f>
        <v/>
      </c>
      <c r="DE21" s="348" t="str">
        <f t="shared" si="13"/>
        <v/>
      </c>
      <c r="DF21" s="348" t="str">
        <f t="shared" si="13"/>
        <v/>
      </c>
      <c r="DG21" s="349"/>
      <c r="DH21" s="350"/>
      <c r="DI21" s="351"/>
      <c r="DJ21" s="351"/>
      <c r="DK21" s="351"/>
      <c r="DL21" s="351"/>
      <c r="DM21" s="351"/>
      <c r="DN21" s="351"/>
      <c r="DO21" s="348"/>
      <c r="DP21" s="345" t="str">
        <f t="shared" ref="DP21:DP30" si="14">IF(SUM(DQ21:DT21)&lt;&gt;0,SUM(DQ21:DT21),"")</f>
        <v/>
      </c>
      <c r="DQ21" s="346"/>
      <c r="DR21" s="347"/>
      <c r="DS21" s="347"/>
      <c r="DT21" s="347"/>
      <c r="DU21" s="348"/>
      <c r="DV21" s="348"/>
      <c r="DW21" s="348"/>
      <c r="DX21" s="349"/>
      <c r="DY21" s="350"/>
      <c r="DZ21" s="351"/>
      <c r="EA21" s="351"/>
      <c r="EB21" s="351"/>
      <c r="EC21" s="351"/>
      <c r="ED21" s="351"/>
      <c r="EE21" s="351"/>
      <c r="EF21" s="348"/>
      <c r="EG21" s="345" t="str">
        <f t="shared" ref="EG21:EG30" si="15">IF(SUM(EH21:EK21)&lt;&gt;0,SUM(EH21:EK21),"")</f>
        <v/>
      </c>
      <c r="EH21" s="346"/>
      <c r="EI21" s="347"/>
      <c r="EJ21" s="347"/>
      <c r="EK21" s="347"/>
      <c r="EL21" s="348"/>
      <c r="EM21" s="348"/>
      <c r="EN21" s="348"/>
      <c r="EO21" s="349"/>
      <c r="EP21" s="350"/>
      <c r="EQ21" s="351"/>
      <c r="ER21" s="351"/>
      <c r="ES21" s="351"/>
      <c r="ET21" s="351"/>
      <c r="EU21" s="351"/>
      <c r="EV21" s="351"/>
      <c r="EW21" s="348"/>
      <c r="EX21" s="345" t="str">
        <f t="shared" ref="EX21:EX30" si="16">IF(SUM(EY21:FB21)&lt;&gt;0,SUM(EY21:FB21),"")</f>
        <v/>
      </c>
      <c r="EY21" s="346"/>
      <c r="EZ21" s="347"/>
      <c r="FA21" s="347"/>
      <c r="FB21" s="347"/>
      <c r="FC21" s="348" t="str">
        <f t="shared" ref="FC21:FE21" si="17">IF(EY21&lt;&gt;0,$EX$17*EY21,"")</f>
        <v/>
      </c>
      <c r="FD21" s="348" t="str">
        <f t="shared" si="17"/>
        <v/>
      </c>
      <c r="FE21" s="348" t="str">
        <f t="shared" si="17"/>
        <v/>
      </c>
      <c r="FF21" s="349"/>
      <c r="FG21" s="350" t="str">
        <f t="shared" ref="FG21:FG25" si="18">IF(FB21&lt;&gt;0,$EX$17*FB21,"")</f>
        <v/>
      </c>
      <c r="FH21" s="351" t="str">
        <f t="shared" ref="FH21:FH25" si="19">IF(($O21=$EX$15),"КП","")</f>
        <v/>
      </c>
      <c r="FI21" s="351" t="str">
        <f t="shared" ref="FI21:FI25" si="20">IF(($P21=$EX$15),"КР","")</f>
        <v/>
      </c>
      <c r="FJ21" s="351" t="str">
        <f t="shared" ref="FJ21:FJ25" si="21">IF(($Q21=$EX$15),"РГР",IF(($R21=$EX$15),"РГР",IF(($S21=$EX$15),"РГР",IF(($T21=$EX$15),"РГР",""))))</f>
        <v/>
      </c>
      <c r="FK21" s="351" t="str">
        <f t="shared" ref="FK21:FK25" si="22">IF(($U21=$EX$15),"контр",IF(($V21=$EX$15),"контр",IF(($W21=$EX$15),"контр",IF(($X21=$EX$15),"контр",""))))</f>
        <v/>
      </c>
      <c r="FL21" s="351" t="str">
        <f t="shared" ref="FL21:FL25" si="23">IF(($E21=$EX$15),"іспит",IF(($F21=$EX$15),"іспит",IF(($G21=$EX$15),"іспит",IF(($H21=$EX$15),"іспит",""))))</f>
        <v/>
      </c>
      <c r="FM21" s="351" t="str">
        <f t="shared" ref="FM21:FM25" si="24">IF(($I21=$EX$15),"залік",IF(($K21=$EX$15),"залік",IF(($L21=$EX$15),"залік",IF(($M21=$EX$15),"залік",IF(($N21=$EX$15),"залік","")))))</f>
        <v/>
      </c>
      <c r="FN21" s="348" t="str">
        <f t="shared" ref="FN21:FN25" si="25">IF(SUM(EY21:FA21)&lt;&gt;0,SUM(FC21:FF21),"")</f>
        <v/>
      </c>
      <c r="FO21" s="345" t="str">
        <f t="shared" ref="FO21:FO25" si="26">IF(SUM(FP21:FR21)&lt;&gt;0,SUM(FP21:FR21),"")</f>
        <v/>
      </c>
      <c r="FP21" s="346"/>
      <c r="FQ21" s="347"/>
      <c r="FR21" s="347"/>
      <c r="FS21" s="347"/>
      <c r="FT21" s="348" t="str">
        <f t="shared" ref="FT21:FV21" si="27">IF(FP21&lt;&gt;0,$FO$17*FP21,"")</f>
        <v/>
      </c>
      <c r="FU21" s="348" t="str">
        <f t="shared" si="27"/>
        <v/>
      </c>
      <c r="FV21" s="348" t="str">
        <f t="shared" si="27"/>
        <v/>
      </c>
      <c r="FW21" s="349"/>
      <c r="FX21" s="350" t="str">
        <f t="shared" ref="FX21:FX25" si="28">IF(FS21&lt;&gt;0,$FO$17*FS21,"")</f>
        <v/>
      </c>
      <c r="FY21" s="351" t="str">
        <f t="shared" ref="FY21:FY25" si="29">IF(($O21=$FO$15),"КП","")</f>
        <v/>
      </c>
      <c r="FZ21" s="351" t="str">
        <f t="shared" ref="FZ21:FZ25" si="30">IF(($P21=$FO$15),"КР","")</f>
        <v/>
      </c>
      <c r="GA21" s="351" t="str">
        <f t="shared" ref="GA21:GA25" si="31">IF(($Q21=$FO$15),"РГР",IF(($R21=$FO$15),"РГР",IF(($S21=$FO$15),"РГР",IF(($T21=$FO$15),"РГР",""))))</f>
        <v/>
      </c>
      <c r="GB21" s="351" t="str">
        <f t="shared" ref="GB21:GB25" si="32">IF(($U21=$FO$15),"контр",IF(($V21=$FO$15),"контр",IF(($W21=$FO$15),"контр",IF(($X21=$FO$15),"контр",""))))</f>
        <v/>
      </c>
      <c r="GC21" s="351" t="str">
        <f t="shared" ref="GC21:GC25" si="33">IF(($E21=$FO$15),"іспит",IF(($F21=$FO$15),"іспит",IF(($G21=$FO$15),"іспит",IF(($H21=$FO$15),"іспит",""))))</f>
        <v/>
      </c>
      <c r="GD21" s="351" t="str">
        <f t="shared" ref="GD21:GD25" si="34">IF(($I21=$FO$15),"залік",IF(($K21=$FO$15),"залік",IF(($L21=$FO$15),"залік",IF(($M21=$FO$15),"залік",IF(($N21=$FO$15),"залік","")))))</f>
        <v/>
      </c>
      <c r="GE21" s="348" t="str">
        <f t="shared" ref="GE21:GE25" si="35">IF(SUM(FP21:FR21)&lt;&gt;0,SUM(FT21:FW21),"")</f>
        <v/>
      </c>
      <c r="GF21" s="345" t="str">
        <f t="shared" ref="GF21:GF25" si="36">IF(SUM(GG21:GI21)&lt;&gt;0,SUM(GG21:GI21),"")</f>
        <v/>
      </c>
      <c r="GG21" s="346"/>
      <c r="GH21" s="347"/>
      <c r="GI21" s="347"/>
      <c r="GJ21" s="347"/>
      <c r="GK21" s="348" t="str">
        <f t="shared" ref="GK21:GM21" si="37">IF(GG21&lt;&gt;0,$GF$17*GG21,"")</f>
        <v/>
      </c>
      <c r="GL21" s="348" t="str">
        <f t="shared" si="37"/>
        <v/>
      </c>
      <c r="GM21" s="348" t="str">
        <f t="shared" si="37"/>
        <v/>
      </c>
      <c r="GN21" s="349"/>
      <c r="GO21" s="350" t="str">
        <f t="shared" ref="GO21:GO25" si="38">IF(GJ21&lt;&gt;0,$GF$17*GJ21,"")</f>
        <v/>
      </c>
      <c r="GP21" s="351" t="str">
        <f t="shared" ref="GP21:GP25" si="39">IF(($O21=$GF$15),"КП","")</f>
        <v/>
      </c>
      <c r="GQ21" s="351" t="str">
        <f t="shared" ref="GQ21:GQ25" si="40">IF(($P21=$GF$15),"КР","")</f>
        <v/>
      </c>
      <c r="GR21" s="351" t="str">
        <f t="shared" ref="GR21:GR25" si="41">IF(($Q21=$GF$15),"РГР",IF(($R21=$GF$15),"РГР",IF(($S21=$GF$15),"РГР",IF(($T21=$GF$15),"РГР",""))))</f>
        <v/>
      </c>
      <c r="GS21" s="351" t="str">
        <f t="shared" ref="GS21:GS25" si="42">IF(($U21=$GF$15),"контр",IF(($V21=$GF$15),"контр",IF(($W21=$GF$15),"контр",IF(($X21=$GF$15),"контр",""))))</f>
        <v/>
      </c>
      <c r="GT21" s="351" t="str">
        <f t="shared" ref="GT21:GT25" si="43">IF(($E21=$GF$15),"іспит",IF(($F21=$GF$15),"іспит",IF(($G21=$GF$15),"іспит",IF(($H21=$GF$15),"іспит",""))))</f>
        <v/>
      </c>
      <c r="GU21" s="351" t="str">
        <f t="shared" ref="GU21:GU25" si="44">IF(($I21=$GF$15),"залік",IF(($K21=$GF$15),"залік",IF(($L21=$GF$15),"залік",IF(($M21=$GF$15),"залік",IF(($N21=$GF$15),"залік","")))))</f>
        <v/>
      </c>
      <c r="GV21" s="348" t="str">
        <f t="shared" ref="GV21:GV25" si="45">IF(SUM(GG21:GI21)&lt;&gt;0,SUM(GK21:GN21),"")</f>
        <v/>
      </c>
      <c r="GW21" s="345" t="str">
        <f t="shared" ref="GW21:GW25" si="46">IF(SUM(GX21:GZ21)&lt;&gt;0,SUM(GX21:GZ21),"")</f>
        <v/>
      </c>
      <c r="GX21" s="346"/>
      <c r="GY21" s="347"/>
      <c r="GZ21" s="347"/>
      <c r="HA21" s="347"/>
      <c r="HB21" s="348" t="str">
        <f t="shared" ref="HB21:HD21" si="47">IF(GX21&lt;&gt;0,$GW$17*GX21,"")</f>
        <v/>
      </c>
      <c r="HC21" s="348" t="str">
        <f t="shared" si="47"/>
        <v/>
      </c>
      <c r="HD21" s="348" t="str">
        <f t="shared" si="47"/>
        <v/>
      </c>
      <c r="HE21" s="349"/>
      <c r="HF21" s="350" t="str">
        <f t="shared" ref="HF21:HF25" si="48">IF(HA21&lt;&gt;0,$GW$17*HA21,"")</f>
        <v/>
      </c>
      <c r="HG21" s="351" t="str">
        <f t="shared" ref="HG21:HG25" si="49">IF(($O21=$GW$15),"КП","")</f>
        <v/>
      </c>
      <c r="HH21" s="351" t="str">
        <f t="shared" ref="HH21:HH25" si="50">IF(($P21=$GW$15),"КР","")</f>
        <v/>
      </c>
      <c r="HI21" s="351" t="str">
        <f t="shared" ref="HI21:HI25" si="51">IF(($Q21=$GW$15),"РГР",IF(($R21=$GW$15),"РГР",IF(($S21=$GW$15),"РГР",IF(($T21=$GW$15),"РГР",""))))</f>
        <v/>
      </c>
      <c r="HJ21" s="351" t="str">
        <f t="shared" ref="HJ21:HJ25" si="52">IF(($U21=$GW$15),"контр",IF(($V21=$GW$15),"контр",IF(($W21=$GW$15),"контр",IF(($X21=$GW$15),"контр",""))))</f>
        <v/>
      </c>
      <c r="HK21" s="351" t="str">
        <f t="shared" ref="HK21:HK25" si="53">IF(($E21=$GW$15),"іспит",IF(($F21=$GW$15),"іспит",IF(($G21=$GW$15),"іспит",IF(($H21=$GW$15),"іспит",""))))</f>
        <v/>
      </c>
      <c r="HL21" s="351" t="str">
        <f t="shared" ref="HL21:HL25" si="54">IF(($I21=$GW$15),"залік",IF(($K21=$GW$15),"залік",IF(($L21=$GW$15),"залік",IF(($M21=$GW$15),"залік",IF(($N21=$GW$15),"залік","")))))</f>
        <v/>
      </c>
      <c r="HM21" s="348" t="str">
        <f t="shared" ref="HM21:HM25" si="55">IF(SUM(GX21:GZ21)&lt;&gt;0,SUM(HB21:HE21),"")</f>
        <v/>
      </c>
      <c r="HN21" s="345" t="str">
        <f t="shared" ref="HN21:HN25" si="56">IF(SUM(HO21:HQ21)&lt;&gt;0,SUM(HO21:HQ21),"")</f>
        <v/>
      </c>
      <c r="HO21" s="346"/>
      <c r="HP21" s="347"/>
      <c r="HQ21" s="347"/>
      <c r="HR21" s="347"/>
      <c r="HS21" s="348" t="str">
        <f t="shared" ref="HS21:HU21" si="57">IF(HO21&lt;&gt;0,$HN$17*HO21,"")</f>
        <v/>
      </c>
      <c r="HT21" s="348" t="str">
        <f t="shared" si="57"/>
        <v/>
      </c>
      <c r="HU21" s="348" t="str">
        <f t="shared" si="57"/>
        <v/>
      </c>
      <c r="HV21" s="349"/>
      <c r="HW21" s="350" t="str">
        <f t="shared" ref="HW21:HW25" si="58">IF(HR21&lt;&gt;0,$GW$17*HR21,"")</f>
        <v/>
      </c>
      <c r="HX21" s="351" t="str">
        <f t="shared" ref="HX21:HX25" si="59">IF(($O21=$HN$15),"КП","")</f>
        <v/>
      </c>
      <c r="HY21" s="351" t="str">
        <f t="shared" ref="HY21:HY25" si="60">IF(($P21=$HN$15),"КР","")</f>
        <v/>
      </c>
      <c r="HZ21" s="351" t="str">
        <f t="shared" ref="HZ21:HZ25" si="61">IF(($Q21=$HN$15),"РГР",IF(($R21=$HN$15),"РГР",IF(($S21=$HN$15),"РГР",IF(($T21=$HN$15),"РГР",""))))</f>
        <v/>
      </c>
      <c r="IA21" s="351" t="str">
        <f t="shared" ref="IA21:IA25" si="62">IF(($U21=$HN$15),"контр",IF(($V21=$HN$15),"контр",IF(($W21=$HN$15),"контр",IF(($X21=$HN$15),"контр",""))))</f>
        <v/>
      </c>
      <c r="IB21" s="351" t="str">
        <f t="shared" ref="IB21:IB25" si="63">IF(($E21=$HN$15),"іспит",IF(($F21=$HN$15),"іспит",IF(($G21=$HN$15),"іспит",IF(($H21=$HN$15),"іспит",""))))</f>
        <v/>
      </c>
      <c r="IC21" s="351" t="str">
        <f t="shared" ref="IC21:IC25" si="64">IF(($I21=$HN$15),"залік",IF(($K21=$HN$15),"залік",IF(($L21=$HN$15),"залік",IF(($M21=$HN$15),"залік",IF(($N21=$HN$15),"залік","")))))</f>
        <v/>
      </c>
      <c r="ID21" s="348" t="str">
        <f t="shared" ref="ID21:ID25" si="65">IF(SUM(HO21:HQ21)&lt;&gt;0,SUM(HS21:HV21),"")</f>
        <v/>
      </c>
      <c r="IE21" s="352" t="s">
        <v>151</v>
      </c>
    </row>
    <row r="22" spans="1:239" ht="18" customHeight="1">
      <c r="A22" s="353" t="s">
        <v>152</v>
      </c>
      <c r="B22" s="333"/>
      <c r="C22" s="334" t="s">
        <v>153</v>
      </c>
      <c r="D22" s="335" t="s">
        <v>154</v>
      </c>
      <c r="E22" s="354"/>
      <c r="F22" s="354"/>
      <c r="G22" s="354" t="s">
        <v>133</v>
      </c>
      <c r="H22" s="355"/>
      <c r="I22" s="336"/>
      <c r="J22" s="336">
        <v>2</v>
      </c>
      <c r="K22" s="336"/>
      <c r="L22" s="336"/>
      <c r="M22" s="336"/>
      <c r="N22" s="336"/>
      <c r="O22" s="338"/>
      <c r="P22" s="338"/>
      <c r="Q22" s="336"/>
      <c r="R22" s="336"/>
      <c r="S22" s="336"/>
      <c r="T22" s="337"/>
      <c r="U22" s="336"/>
      <c r="V22" s="336"/>
      <c r="W22" s="336"/>
      <c r="X22" s="336"/>
      <c r="Y22" s="339">
        <v>4</v>
      </c>
      <c r="Z22" s="340"/>
      <c r="AA22" s="341">
        <f t="shared" si="0"/>
        <v>120</v>
      </c>
      <c r="AB22" s="336">
        <f t="shared" si="1"/>
        <v>54</v>
      </c>
      <c r="AC22" s="338">
        <f t="shared" ref="AC22:AE22" si="66">$AI$17*AJ22+BA22*$AZ$17+BR22*$BQ$17+CI22*$CH$17+CZ22*$CY$17+DQ22*$DP$17+EH22*$EG$17+EY22*$EX$17+FP22*$FO$17+GX22*$GW$17+GG22*$GF$17+HO22*$HN$17</f>
        <v>36</v>
      </c>
      <c r="AD22" s="338">
        <f t="shared" si="66"/>
        <v>18</v>
      </c>
      <c r="AE22" s="338">
        <f t="shared" si="66"/>
        <v>0</v>
      </c>
      <c r="AF22" s="342">
        <f t="shared" si="3"/>
        <v>66</v>
      </c>
      <c r="AG22" s="343">
        <f t="shared" si="4"/>
        <v>0.55000000000000004</v>
      </c>
      <c r="AH22" s="344">
        <f t="shared" si="5"/>
        <v>66</v>
      </c>
      <c r="AI22" s="345"/>
      <c r="AJ22" s="346"/>
      <c r="AK22" s="347"/>
      <c r="AL22" s="347"/>
      <c r="AM22" s="347"/>
      <c r="AN22" s="348" t="str">
        <f t="shared" ref="AN22:AP22" si="67">IF(AJ22&lt;&gt;0,$AI$17*AJ22,"")</f>
        <v/>
      </c>
      <c r="AO22" s="348" t="str">
        <f t="shared" si="67"/>
        <v/>
      </c>
      <c r="AP22" s="348" t="str">
        <f t="shared" si="67"/>
        <v/>
      </c>
      <c r="AQ22" s="349"/>
      <c r="AR22" s="350"/>
      <c r="AS22" s="351"/>
      <c r="AT22" s="351"/>
      <c r="AU22" s="351"/>
      <c r="AV22" s="351"/>
      <c r="AW22" s="351"/>
      <c r="AX22" s="351"/>
      <c r="AY22" s="348"/>
      <c r="AZ22" s="345">
        <v>3</v>
      </c>
      <c r="BA22" s="346">
        <v>2</v>
      </c>
      <c r="BB22" s="347">
        <v>1</v>
      </c>
      <c r="BC22" s="347"/>
      <c r="BD22" s="347"/>
      <c r="BE22" s="348">
        <f t="shared" ref="BE22:BG22" si="68">IF(BA22&lt;&gt;0,$AZ$17*BA22,"")</f>
        <v>36</v>
      </c>
      <c r="BF22" s="348">
        <f t="shared" si="68"/>
        <v>18</v>
      </c>
      <c r="BG22" s="348" t="str">
        <f t="shared" si="68"/>
        <v/>
      </c>
      <c r="BH22" s="349"/>
      <c r="BI22" s="350"/>
      <c r="BJ22" s="351"/>
      <c r="BK22" s="351"/>
      <c r="BL22" s="351"/>
      <c r="BM22" s="351"/>
      <c r="BN22" s="351"/>
      <c r="BO22" s="351"/>
      <c r="BP22" s="348"/>
      <c r="BQ22" s="345" t="str">
        <f t="shared" si="8"/>
        <v/>
      </c>
      <c r="BR22" s="346"/>
      <c r="BS22" s="347"/>
      <c r="BT22" s="347"/>
      <c r="BU22" s="347"/>
      <c r="BV22" s="348" t="str">
        <f t="shared" ref="BV22:BX22" si="69">IF(BR22&lt;&gt;0,$BQ$17*BR22,"")</f>
        <v/>
      </c>
      <c r="BW22" s="348" t="str">
        <f t="shared" si="69"/>
        <v/>
      </c>
      <c r="BX22" s="348" t="str">
        <f t="shared" si="69"/>
        <v/>
      </c>
      <c r="BY22" s="349"/>
      <c r="BZ22" s="350"/>
      <c r="CA22" s="351"/>
      <c r="CB22" s="351"/>
      <c r="CC22" s="351"/>
      <c r="CD22" s="351"/>
      <c r="CE22" s="351"/>
      <c r="CF22" s="351"/>
      <c r="CG22" s="348"/>
      <c r="CH22" s="345" t="str">
        <f t="shared" si="10"/>
        <v/>
      </c>
      <c r="CI22" s="346"/>
      <c r="CJ22" s="347"/>
      <c r="CK22" s="347"/>
      <c r="CL22" s="347"/>
      <c r="CM22" s="348" t="str">
        <f t="shared" ref="CM22:CO22" si="70">IF(CI22&lt;&gt;0,$CH$17*CI22,"")</f>
        <v/>
      </c>
      <c r="CN22" s="348" t="str">
        <f t="shared" si="70"/>
        <v/>
      </c>
      <c r="CO22" s="348" t="str">
        <f t="shared" si="70"/>
        <v/>
      </c>
      <c r="CP22" s="349"/>
      <c r="CQ22" s="350"/>
      <c r="CR22" s="351"/>
      <c r="CS22" s="351"/>
      <c r="CT22" s="351"/>
      <c r="CU22" s="351"/>
      <c r="CV22" s="351"/>
      <c r="CW22" s="351"/>
      <c r="CX22" s="348"/>
      <c r="CY22" s="345" t="str">
        <f t="shared" si="12"/>
        <v/>
      </c>
      <c r="CZ22" s="346"/>
      <c r="DA22" s="347"/>
      <c r="DB22" s="347"/>
      <c r="DC22" s="347"/>
      <c r="DD22" s="348" t="str">
        <f t="shared" ref="DD22:DF22" si="71">IF(CZ22&lt;&gt;0,$AI$17*CZ22,"")</f>
        <v/>
      </c>
      <c r="DE22" s="348" t="str">
        <f t="shared" si="71"/>
        <v/>
      </c>
      <c r="DF22" s="348" t="str">
        <f t="shared" si="71"/>
        <v/>
      </c>
      <c r="DG22" s="349"/>
      <c r="DH22" s="350"/>
      <c r="DI22" s="351"/>
      <c r="DJ22" s="351"/>
      <c r="DK22" s="351"/>
      <c r="DL22" s="351"/>
      <c r="DM22" s="351"/>
      <c r="DN22" s="351"/>
      <c r="DO22" s="348"/>
      <c r="DP22" s="345" t="str">
        <f t="shared" si="14"/>
        <v/>
      </c>
      <c r="DQ22" s="346"/>
      <c r="DR22" s="347"/>
      <c r="DS22" s="347"/>
      <c r="DT22" s="347"/>
      <c r="DU22" s="348"/>
      <c r="DV22" s="348"/>
      <c r="DW22" s="348"/>
      <c r="DX22" s="349"/>
      <c r="DY22" s="350"/>
      <c r="DZ22" s="351"/>
      <c r="EA22" s="351"/>
      <c r="EB22" s="351"/>
      <c r="EC22" s="351"/>
      <c r="ED22" s="351"/>
      <c r="EE22" s="351"/>
      <c r="EF22" s="348"/>
      <c r="EG22" s="345" t="str">
        <f t="shared" si="15"/>
        <v/>
      </c>
      <c r="EH22" s="346"/>
      <c r="EI22" s="347"/>
      <c r="EJ22" s="347"/>
      <c r="EK22" s="347"/>
      <c r="EL22" s="348"/>
      <c r="EM22" s="348"/>
      <c r="EN22" s="348"/>
      <c r="EO22" s="349"/>
      <c r="EP22" s="350"/>
      <c r="EQ22" s="351"/>
      <c r="ER22" s="351"/>
      <c r="ES22" s="351"/>
      <c r="ET22" s="351"/>
      <c r="EU22" s="351"/>
      <c r="EV22" s="351"/>
      <c r="EW22" s="348"/>
      <c r="EX22" s="345" t="str">
        <f t="shared" si="16"/>
        <v/>
      </c>
      <c r="EY22" s="346"/>
      <c r="EZ22" s="347"/>
      <c r="FA22" s="347"/>
      <c r="FB22" s="347"/>
      <c r="FC22" s="348" t="str">
        <f t="shared" ref="FC22:FE22" si="72">IF(EY22&lt;&gt;0,$EX$17*EY22,"")</f>
        <v/>
      </c>
      <c r="FD22" s="348" t="str">
        <f t="shared" si="72"/>
        <v/>
      </c>
      <c r="FE22" s="348" t="str">
        <f t="shared" si="72"/>
        <v/>
      </c>
      <c r="FF22" s="349"/>
      <c r="FG22" s="350" t="str">
        <f t="shared" si="18"/>
        <v/>
      </c>
      <c r="FH22" s="351" t="str">
        <f t="shared" si="19"/>
        <v/>
      </c>
      <c r="FI22" s="351" t="str">
        <f t="shared" si="20"/>
        <v/>
      </c>
      <c r="FJ22" s="351" t="str">
        <f t="shared" si="21"/>
        <v/>
      </c>
      <c r="FK22" s="351" t="str">
        <f t="shared" si="22"/>
        <v/>
      </c>
      <c r="FL22" s="351" t="str">
        <f t="shared" si="23"/>
        <v/>
      </c>
      <c r="FM22" s="351" t="str">
        <f t="shared" si="24"/>
        <v/>
      </c>
      <c r="FN22" s="348" t="str">
        <f t="shared" si="25"/>
        <v/>
      </c>
      <c r="FO22" s="345" t="str">
        <f t="shared" si="26"/>
        <v/>
      </c>
      <c r="FP22" s="346"/>
      <c r="FQ22" s="347"/>
      <c r="FR22" s="347"/>
      <c r="FS22" s="347"/>
      <c r="FT22" s="348" t="str">
        <f t="shared" ref="FT22:FV22" si="73">IF(FP22&lt;&gt;0,$FO$17*FP22,"")</f>
        <v/>
      </c>
      <c r="FU22" s="348" t="str">
        <f t="shared" si="73"/>
        <v/>
      </c>
      <c r="FV22" s="348" t="str">
        <f t="shared" si="73"/>
        <v/>
      </c>
      <c r="FW22" s="349"/>
      <c r="FX22" s="350" t="str">
        <f t="shared" si="28"/>
        <v/>
      </c>
      <c r="FY22" s="351" t="str">
        <f t="shared" si="29"/>
        <v/>
      </c>
      <c r="FZ22" s="351" t="str">
        <f t="shared" si="30"/>
        <v/>
      </c>
      <c r="GA22" s="351" t="str">
        <f t="shared" si="31"/>
        <v/>
      </c>
      <c r="GB22" s="351" t="str">
        <f t="shared" si="32"/>
        <v/>
      </c>
      <c r="GC22" s="351" t="str">
        <f t="shared" si="33"/>
        <v/>
      </c>
      <c r="GD22" s="351" t="str">
        <f t="shared" si="34"/>
        <v/>
      </c>
      <c r="GE22" s="348" t="str">
        <f t="shared" si="35"/>
        <v/>
      </c>
      <c r="GF22" s="345" t="str">
        <f t="shared" si="36"/>
        <v/>
      </c>
      <c r="GG22" s="346"/>
      <c r="GH22" s="347"/>
      <c r="GI22" s="347"/>
      <c r="GJ22" s="347"/>
      <c r="GK22" s="348" t="str">
        <f t="shared" ref="GK22:GM22" si="74">IF(GG22&lt;&gt;0,$GF$17*GG22,"")</f>
        <v/>
      </c>
      <c r="GL22" s="348" t="str">
        <f t="shared" si="74"/>
        <v/>
      </c>
      <c r="GM22" s="348" t="str">
        <f t="shared" si="74"/>
        <v/>
      </c>
      <c r="GN22" s="349"/>
      <c r="GO22" s="350" t="str">
        <f t="shared" si="38"/>
        <v/>
      </c>
      <c r="GP22" s="351" t="str">
        <f t="shared" si="39"/>
        <v/>
      </c>
      <c r="GQ22" s="351" t="str">
        <f t="shared" si="40"/>
        <v/>
      </c>
      <c r="GR22" s="351" t="str">
        <f t="shared" si="41"/>
        <v/>
      </c>
      <c r="GS22" s="351" t="str">
        <f t="shared" si="42"/>
        <v/>
      </c>
      <c r="GT22" s="351" t="str">
        <f t="shared" si="43"/>
        <v/>
      </c>
      <c r="GU22" s="351" t="str">
        <f t="shared" si="44"/>
        <v/>
      </c>
      <c r="GV22" s="348" t="str">
        <f t="shared" si="45"/>
        <v/>
      </c>
      <c r="GW22" s="345" t="str">
        <f t="shared" si="46"/>
        <v/>
      </c>
      <c r="GX22" s="346"/>
      <c r="GY22" s="347"/>
      <c r="GZ22" s="347"/>
      <c r="HA22" s="347"/>
      <c r="HB22" s="348" t="str">
        <f t="shared" ref="HB22:HD22" si="75">IF(GX22&lt;&gt;0,$GW$17*GX22,"")</f>
        <v/>
      </c>
      <c r="HC22" s="348" t="str">
        <f t="shared" si="75"/>
        <v/>
      </c>
      <c r="HD22" s="348" t="str">
        <f t="shared" si="75"/>
        <v/>
      </c>
      <c r="HE22" s="349"/>
      <c r="HF22" s="350" t="str">
        <f t="shared" si="48"/>
        <v/>
      </c>
      <c r="HG22" s="351" t="str">
        <f t="shared" si="49"/>
        <v/>
      </c>
      <c r="HH22" s="351" t="str">
        <f t="shared" si="50"/>
        <v/>
      </c>
      <c r="HI22" s="351" t="str">
        <f t="shared" si="51"/>
        <v/>
      </c>
      <c r="HJ22" s="351" t="str">
        <f t="shared" si="52"/>
        <v/>
      </c>
      <c r="HK22" s="351" t="str">
        <f t="shared" si="53"/>
        <v/>
      </c>
      <c r="HL22" s="351" t="str">
        <f t="shared" si="54"/>
        <v/>
      </c>
      <c r="HM22" s="348" t="str">
        <f t="shared" si="55"/>
        <v/>
      </c>
      <c r="HN22" s="345" t="str">
        <f t="shared" si="56"/>
        <v/>
      </c>
      <c r="HO22" s="346"/>
      <c r="HP22" s="347"/>
      <c r="HQ22" s="347"/>
      <c r="HR22" s="347"/>
      <c r="HS22" s="348" t="str">
        <f t="shared" ref="HS22:HU22" si="76">IF(HO22&lt;&gt;0,$HN$17*HO22,"")</f>
        <v/>
      </c>
      <c r="HT22" s="348" t="str">
        <f t="shared" si="76"/>
        <v/>
      </c>
      <c r="HU22" s="348" t="str">
        <f t="shared" si="76"/>
        <v/>
      </c>
      <c r="HV22" s="349"/>
      <c r="HW22" s="350" t="str">
        <f t="shared" si="58"/>
        <v/>
      </c>
      <c r="HX22" s="351" t="str">
        <f t="shared" si="59"/>
        <v/>
      </c>
      <c r="HY22" s="351" t="str">
        <f t="shared" si="60"/>
        <v/>
      </c>
      <c r="HZ22" s="351" t="str">
        <f t="shared" si="61"/>
        <v/>
      </c>
      <c r="IA22" s="351" t="str">
        <f t="shared" si="62"/>
        <v/>
      </c>
      <c r="IB22" s="351" t="str">
        <f t="shared" si="63"/>
        <v/>
      </c>
      <c r="IC22" s="351" t="str">
        <f t="shared" si="64"/>
        <v/>
      </c>
      <c r="ID22" s="348" t="str">
        <f t="shared" si="65"/>
        <v/>
      </c>
      <c r="IE22" s="352" t="s">
        <v>155</v>
      </c>
    </row>
    <row r="23" spans="1:239" ht="18" customHeight="1">
      <c r="A23" s="353" t="s">
        <v>156</v>
      </c>
      <c r="B23" s="333"/>
      <c r="C23" s="334" t="s">
        <v>157</v>
      </c>
      <c r="D23" s="335" t="s">
        <v>158</v>
      </c>
      <c r="E23" s="354">
        <v>2</v>
      </c>
      <c r="F23" s="354"/>
      <c r="G23" s="354"/>
      <c r="H23" s="355"/>
      <c r="I23" s="336"/>
      <c r="J23" s="336"/>
      <c r="K23" s="336"/>
      <c r="L23" s="336"/>
      <c r="M23" s="336"/>
      <c r="N23" s="336"/>
      <c r="O23" s="338"/>
      <c r="P23" s="338"/>
      <c r="Q23" s="336"/>
      <c r="R23" s="336"/>
      <c r="S23" s="336"/>
      <c r="T23" s="337"/>
      <c r="U23" s="336"/>
      <c r="V23" s="336"/>
      <c r="W23" s="336"/>
      <c r="X23" s="336"/>
      <c r="Y23" s="339">
        <v>4</v>
      </c>
      <c r="Z23" s="340"/>
      <c r="AA23" s="341">
        <f t="shared" si="0"/>
        <v>120</v>
      </c>
      <c r="AB23" s="336">
        <f t="shared" si="1"/>
        <v>54</v>
      </c>
      <c r="AC23" s="338">
        <f t="shared" ref="AC23:AE23" si="77">$AI$17*AJ23+BA23*$AZ$17+BR23*$BQ$17+CI23*$CH$17+CZ23*$CY$17+DQ23*$DP$17+EH23*$EG$17+EY23*$EX$17+FP23*$FO$17+GX23*$GW$17+GG23*$GF$17+HO23*$HN$17</f>
        <v>36</v>
      </c>
      <c r="AD23" s="338">
        <f t="shared" si="77"/>
        <v>18</v>
      </c>
      <c r="AE23" s="338">
        <f t="shared" si="77"/>
        <v>0</v>
      </c>
      <c r="AF23" s="342">
        <f t="shared" si="3"/>
        <v>66</v>
      </c>
      <c r="AG23" s="343">
        <f t="shared" si="4"/>
        <v>0.55000000000000004</v>
      </c>
      <c r="AH23" s="344">
        <f t="shared" si="5"/>
        <v>66</v>
      </c>
      <c r="AI23" s="345"/>
      <c r="AJ23" s="346"/>
      <c r="AK23" s="347"/>
      <c r="AL23" s="347"/>
      <c r="AM23" s="347"/>
      <c r="AN23" s="348" t="str">
        <f t="shared" ref="AN23:AP23" si="78">IF(AJ23&lt;&gt;0,$AI$17*AJ23,"")</f>
        <v/>
      </c>
      <c r="AO23" s="348" t="str">
        <f t="shared" si="78"/>
        <v/>
      </c>
      <c r="AP23" s="348" t="str">
        <f t="shared" si="78"/>
        <v/>
      </c>
      <c r="AQ23" s="349"/>
      <c r="AR23" s="350"/>
      <c r="AS23" s="351"/>
      <c r="AT23" s="351"/>
      <c r="AU23" s="351"/>
      <c r="AV23" s="351"/>
      <c r="AW23" s="351"/>
      <c r="AX23" s="351"/>
      <c r="AY23" s="348"/>
      <c r="AZ23" s="345">
        <v>3</v>
      </c>
      <c r="BA23" s="346">
        <v>2</v>
      </c>
      <c r="BB23" s="347">
        <v>1</v>
      </c>
      <c r="BC23" s="347"/>
      <c r="BD23" s="347"/>
      <c r="BE23" s="348">
        <f t="shared" ref="BE23:BG23" si="79">IF(BA23&lt;&gt;0,$AZ$17*BA23,"")</f>
        <v>36</v>
      </c>
      <c r="BF23" s="348">
        <f t="shared" si="79"/>
        <v>18</v>
      </c>
      <c r="BG23" s="348" t="str">
        <f t="shared" si="79"/>
        <v/>
      </c>
      <c r="BH23" s="349"/>
      <c r="BI23" s="350"/>
      <c r="BJ23" s="351"/>
      <c r="BK23" s="351"/>
      <c r="BL23" s="351"/>
      <c r="BM23" s="351"/>
      <c r="BN23" s="351"/>
      <c r="BO23" s="351"/>
      <c r="BP23" s="348"/>
      <c r="BQ23" s="345" t="str">
        <f t="shared" si="8"/>
        <v/>
      </c>
      <c r="BR23" s="346"/>
      <c r="BS23" s="347"/>
      <c r="BT23" s="347"/>
      <c r="BU23" s="347"/>
      <c r="BV23" s="348" t="str">
        <f t="shared" ref="BV23:BX23" si="80">IF(BR23&lt;&gt;0,$BQ$17*BR23,"")</f>
        <v/>
      </c>
      <c r="BW23" s="348" t="str">
        <f t="shared" si="80"/>
        <v/>
      </c>
      <c r="BX23" s="348" t="str">
        <f t="shared" si="80"/>
        <v/>
      </c>
      <c r="BY23" s="349"/>
      <c r="BZ23" s="350"/>
      <c r="CA23" s="351"/>
      <c r="CB23" s="351"/>
      <c r="CC23" s="351"/>
      <c r="CD23" s="351"/>
      <c r="CE23" s="351"/>
      <c r="CF23" s="351"/>
      <c r="CG23" s="348"/>
      <c r="CH23" s="345" t="str">
        <f t="shared" si="10"/>
        <v/>
      </c>
      <c r="CI23" s="346"/>
      <c r="CJ23" s="347"/>
      <c r="CK23" s="347"/>
      <c r="CL23" s="347"/>
      <c r="CM23" s="348" t="str">
        <f t="shared" ref="CM23:CO23" si="81">IF(CI23&lt;&gt;0,$CH$17*CI23,"")</f>
        <v/>
      </c>
      <c r="CN23" s="348" t="str">
        <f t="shared" si="81"/>
        <v/>
      </c>
      <c r="CO23" s="348" t="str">
        <f t="shared" si="81"/>
        <v/>
      </c>
      <c r="CP23" s="349"/>
      <c r="CQ23" s="350"/>
      <c r="CR23" s="351"/>
      <c r="CS23" s="351"/>
      <c r="CT23" s="351"/>
      <c r="CU23" s="351"/>
      <c r="CV23" s="351"/>
      <c r="CW23" s="351"/>
      <c r="CX23" s="348"/>
      <c r="CY23" s="345" t="str">
        <f t="shared" si="12"/>
        <v/>
      </c>
      <c r="CZ23" s="346"/>
      <c r="DA23" s="347"/>
      <c r="DB23" s="347"/>
      <c r="DC23" s="347"/>
      <c r="DD23" s="348" t="str">
        <f t="shared" ref="DD23:DF23" si="82">IF(CZ23&lt;&gt;0,$AI$17*CZ23,"")</f>
        <v/>
      </c>
      <c r="DE23" s="348" t="str">
        <f t="shared" si="82"/>
        <v/>
      </c>
      <c r="DF23" s="348" t="str">
        <f t="shared" si="82"/>
        <v/>
      </c>
      <c r="DG23" s="349"/>
      <c r="DH23" s="350"/>
      <c r="DI23" s="351"/>
      <c r="DJ23" s="351"/>
      <c r="DK23" s="351"/>
      <c r="DL23" s="351"/>
      <c r="DM23" s="351"/>
      <c r="DN23" s="351"/>
      <c r="DO23" s="348"/>
      <c r="DP23" s="345" t="str">
        <f t="shared" si="14"/>
        <v/>
      </c>
      <c r="DQ23" s="346"/>
      <c r="DR23" s="347"/>
      <c r="DS23" s="347"/>
      <c r="DT23" s="347"/>
      <c r="DU23" s="348"/>
      <c r="DV23" s="348"/>
      <c r="DW23" s="348"/>
      <c r="DX23" s="349"/>
      <c r="DY23" s="350"/>
      <c r="DZ23" s="351"/>
      <c r="EA23" s="351"/>
      <c r="EB23" s="351"/>
      <c r="EC23" s="351"/>
      <c r="ED23" s="351"/>
      <c r="EE23" s="351"/>
      <c r="EF23" s="348"/>
      <c r="EG23" s="345" t="str">
        <f t="shared" si="15"/>
        <v/>
      </c>
      <c r="EH23" s="346"/>
      <c r="EI23" s="347"/>
      <c r="EJ23" s="347"/>
      <c r="EK23" s="347"/>
      <c r="EL23" s="348"/>
      <c r="EM23" s="348"/>
      <c r="EN23" s="348"/>
      <c r="EO23" s="349"/>
      <c r="EP23" s="350"/>
      <c r="EQ23" s="351"/>
      <c r="ER23" s="351"/>
      <c r="ES23" s="351"/>
      <c r="ET23" s="351"/>
      <c r="EU23" s="351"/>
      <c r="EV23" s="351"/>
      <c r="EW23" s="348"/>
      <c r="EX23" s="345" t="str">
        <f t="shared" si="16"/>
        <v/>
      </c>
      <c r="EY23" s="346"/>
      <c r="EZ23" s="347"/>
      <c r="FA23" s="347"/>
      <c r="FB23" s="347"/>
      <c r="FC23" s="348" t="str">
        <f t="shared" ref="FC23:FE23" si="83">IF(EY23&lt;&gt;0,$EX$17*EY23,"")</f>
        <v/>
      </c>
      <c r="FD23" s="348" t="str">
        <f t="shared" si="83"/>
        <v/>
      </c>
      <c r="FE23" s="348" t="str">
        <f t="shared" si="83"/>
        <v/>
      </c>
      <c r="FF23" s="349"/>
      <c r="FG23" s="350" t="str">
        <f t="shared" si="18"/>
        <v/>
      </c>
      <c r="FH23" s="351" t="str">
        <f t="shared" si="19"/>
        <v/>
      </c>
      <c r="FI23" s="351" t="str">
        <f t="shared" si="20"/>
        <v/>
      </c>
      <c r="FJ23" s="351" t="str">
        <f t="shared" si="21"/>
        <v/>
      </c>
      <c r="FK23" s="351" t="str">
        <f t="shared" si="22"/>
        <v/>
      </c>
      <c r="FL23" s="351" t="str">
        <f t="shared" si="23"/>
        <v/>
      </c>
      <c r="FM23" s="351" t="str">
        <f t="shared" si="24"/>
        <v/>
      </c>
      <c r="FN23" s="348" t="str">
        <f t="shared" si="25"/>
        <v/>
      </c>
      <c r="FO23" s="345" t="str">
        <f t="shared" si="26"/>
        <v/>
      </c>
      <c r="FP23" s="346"/>
      <c r="FQ23" s="347"/>
      <c r="FR23" s="347"/>
      <c r="FS23" s="347"/>
      <c r="FT23" s="348" t="str">
        <f t="shared" ref="FT23:FV23" si="84">IF(FP23&lt;&gt;0,$FO$17*FP23,"")</f>
        <v/>
      </c>
      <c r="FU23" s="348" t="str">
        <f t="shared" si="84"/>
        <v/>
      </c>
      <c r="FV23" s="348" t="str">
        <f t="shared" si="84"/>
        <v/>
      </c>
      <c r="FW23" s="349"/>
      <c r="FX23" s="350" t="str">
        <f t="shared" si="28"/>
        <v/>
      </c>
      <c r="FY23" s="351" t="str">
        <f t="shared" si="29"/>
        <v/>
      </c>
      <c r="FZ23" s="351" t="str">
        <f t="shared" si="30"/>
        <v/>
      </c>
      <c r="GA23" s="351" t="str">
        <f t="shared" si="31"/>
        <v/>
      </c>
      <c r="GB23" s="351" t="str">
        <f t="shared" si="32"/>
        <v/>
      </c>
      <c r="GC23" s="351" t="str">
        <f t="shared" si="33"/>
        <v/>
      </c>
      <c r="GD23" s="351" t="str">
        <f t="shared" si="34"/>
        <v/>
      </c>
      <c r="GE23" s="348" t="str">
        <f t="shared" si="35"/>
        <v/>
      </c>
      <c r="GF23" s="345" t="str">
        <f t="shared" si="36"/>
        <v/>
      </c>
      <c r="GG23" s="346"/>
      <c r="GH23" s="347"/>
      <c r="GI23" s="347"/>
      <c r="GJ23" s="347"/>
      <c r="GK23" s="348" t="str">
        <f t="shared" ref="GK23:GM23" si="85">IF(GG23&lt;&gt;0,$GF$17*GG23,"")</f>
        <v/>
      </c>
      <c r="GL23" s="348" t="str">
        <f t="shared" si="85"/>
        <v/>
      </c>
      <c r="GM23" s="348" t="str">
        <f t="shared" si="85"/>
        <v/>
      </c>
      <c r="GN23" s="349"/>
      <c r="GO23" s="350" t="str">
        <f t="shared" si="38"/>
        <v/>
      </c>
      <c r="GP23" s="351" t="str">
        <f t="shared" si="39"/>
        <v/>
      </c>
      <c r="GQ23" s="351" t="str">
        <f t="shared" si="40"/>
        <v/>
      </c>
      <c r="GR23" s="351" t="str">
        <f t="shared" si="41"/>
        <v/>
      </c>
      <c r="GS23" s="351" t="str">
        <f t="shared" si="42"/>
        <v/>
      </c>
      <c r="GT23" s="351" t="str">
        <f t="shared" si="43"/>
        <v/>
      </c>
      <c r="GU23" s="351" t="str">
        <f t="shared" si="44"/>
        <v/>
      </c>
      <c r="GV23" s="348" t="str">
        <f t="shared" si="45"/>
        <v/>
      </c>
      <c r="GW23" s="345" t="str">
        <f t="shared" si="46"/>
        <v/>
      </c>
      <c r="GX23" s="346"/>
      <c r="GY23" s="347"/>
      <c r="GZ23" s="347"/>
      <c r="HA23" s="347"/>
      <c r="HB23" s="348" t="str">
        <f t="shared" ref="HB23:HD23" si="86">IF(GX23&lt;&gt;0,$GW$17*GX23,"")</f>
        <v/>
      </c>
      <c r="HC23" s="348" t="str">
        <f t="shared" si="86"/>
        <v/>
      </c>
      <c r="HD23" s="348" t="str">
        <f t="shared" si="86"/>
        <v/>
      </c>
      <c r="HE23" s="349"/>
      <c r="HF23" s="350" t="str">
        <f t="shared" si="48"/>
        <v/>
      </c>
      <c r="HG23" s="351" t="str">
        <f t="shared" si="49"/>
        <v/>
      </c>
      <c r="HH23" s="351" t="str">
        <f t="shared" si="50"/>
        <v/>
      </c>
      <c r="HI23" s="351" t="str">
        <f t="shared" si="51"/>
        <v/>
      </c>
      <c r="HJ23" s="351" t="str">
        <f t="shared" si="52"/>
        <v/>
      </c>
      <c r="HK23" s="351" t="str">
        <f t="shared" si="53"/>
        <v/>
      </c>
      <c r="HL23" s="351" t="str">
        <f t="shared" si="54"/>
        <v/>
      </c>
      <c r="HM23" s="348" t="str">
        <f t="shared" si="55"/>
        <v/>
      </c>
      <c r="HN23" s="345" t="str">
        <f t="shared" si="56"/>
        <v/>
      </c>
      <c r="HO23" s="346"/>
      <c r="HP23" s="347"/>
      <c r="HQ23" s="347"/>
      <c r="HR23" s="347"/>
      <c r="HS23" s="348" t="str">
        <f t="shared" ref="HS23:HU23" si="87">IF(HO23&lt;&gt;0,$HN$17*HO23,"")</f>
        <v/>
      </c>
      <c r="HT23" s="348" t="str">
        <f t="shared" si="87"/>
        <v/>
      </c>
      <c r="HU23" s="348" t="str">
        <f t="shared" si="87"/>
        <v/>
      </c>
      <c r="HV23" s="349"/>
      <c r="HW23" s="350" t="str">
        <f t="shared" si="58"/>
        <v/>
      </c>
      <c r="HX23" s="351" t="str">
        <f t="shared" si="59"/>
        <v/>
      </c>
      <c r="HY23" s="351" t="str">
        <f t="shared" si="60"/>
        <v/>
      </c>
      <c r="HZ23" s="351" t="str">
        <f t="shared" si="61"/>
        <v/>
      </c>
      <c r="IA23" s="351" t="str">
        <f t="shared" si="62"/>
        <v/>
      </c>
      <c r="IB23" s="351" t="str">
        <f t="shared" si="63"/>
        <v/>
      </c>
      <c r="IC23" s="351" t="str">
        <f t="shared" si="64"/>
        <v/>
      </c>
      <c r="ID23" s="348" t="str">
        <f t="shared" si="65"/>
        <v/>
      </c>
      <c r="IE23" s="352" t="s">
        <v>159</v>
      </c>
    </row>
    <row r="24" spans="1:239" ht="18" customHeight="1">
      <c r="A24" s="332" t="s">
        <v>160</v>
      </c>
      <c r="B24" s="333"/>
      <c r="C24" s="334" t="s">
        <v>161</v>
      </c>
      <c r="D24" s="335"/>
      <c r="E24" s="336"/>
      <c r="F24" s="336"/>
      <c r="G24" s="336"/>
      <c r="H24" s="337"/>
      <c r="I24" s="336"/>
      <c r="J24" s="336">
        <v>2</v>
      </c>
      <c r="K24" s="336"/>
      <c r="L24" s="336">
        <v>4</v>
      </c>
      <c r="M24" s="336"/>
      <c r="N24" s="336"/>
      <c r="O24" s="338"/>
      <c r="P24" s="338"/>
      <c r="Q24" s="336"/>
      <c r="R24" s="336"/>
      <c r="S24" s="336"/>
      <c r="T24" s="337"/>
      <c r="U24" s="336"/>
      <c r="V24" s="336"/>
      <c r="W24" s="336"/>
      <c r="X24" s="336"/>
      <c r="Y24" s="339">
        <v>8</v>
      </c>
      <c r="Z24" s="340"/>
      <c r="AA24" s="341">
        <f t="shared" si="0"/>
        <v>240</v>
      </c>
      <c r="AB24" s="336">
        <f t="shared" si="1"/>
        <v>136</v>
      </c>
      <c r="AC24" s="338">
        <f t="shared" ref="AC24:AE24" si="88">$AI$17*AJ24+BA24*$AZ$17+BR24*$BQ$17+CI24*$CH$17+CZ24*$CY$17+DQ24*$DP$17+EH24*$EG$17+EY24*$EX$17+FP24*$FO$17+GX24*$GW$17+GG24*$GF$17+HO24*$HN$17</f>
        <v>0</v>
      </c>
      <c r="AD24" s="338">
        <f t="shared" si="88"/>
        <v>136</v>
      </c>
      <c r="AE24" s="338">
        <f t="shared" si="88"/>
        <v>0</v>
      </c>
      <c r="AF24" s="342">
        <f t="shared" si="3"/>
        <v>104</v>
      </c>
      <c r="AG24" s="343">
        <f t="shared" si="4"/>
        <v>0.43333333333333335</v>
      </c>
      <c r="AH24" s="344">
        <f t="shared" si="5"/>
        <v>104</v>
      </c>
      <c r="AI24" s="345">
        <f t="shared" ref="AI24:AI25" si="89">IF(SUM(AJ24:AL24)&lt;&gt;0,SUM(AJ24:AL24),"")</f>
        <v>2</v>
      </c>
      <c r="AJ24" s="346"/>
      <c r="AK24" s="347">
        <v>2</v>
      </c>
      <c r="AL24" s="347"/>
      <c r="AM24" s="347"/>
      <c r="AN24" s="348" t="str">
        <f t="shared" ref="AN24:AP24" si="90">IF(AJ24&lt;&gt;0,$AI$17*AJ24,"")</f>
        <v/>
      </c>
      <c r="AO24" s="348">
        <f t="shared" si="90"/>
        <v>32</v>
      </c>
      <c r="AP24" s="348" t="str">
        <f t="shared" si="90"/>
        <v/>
      </c>
      <c r="AQ24" s="349"/>
      <c r="AR24" s="350"/>
      <c r="AS24" s="351"/>
      <c r="AT24" s="351"/>
      <c r="AU24" s="351"/>
      <c r="AV24" s="351"/>
      <c r="AW24" s="351"/>
      <c r="AX24" s="351"/>
      <c r="AY24" s="348"/>
      <c r="AZ24" s="345">
        <f t="shared" ref="AZ24:AZ28" si="91">IF(SUM(BA24:BD24)&lt;&gt;0,SUM(BA24:BD24),"")</f>
        <v>2</v>
      </c>
      <c r="BA24" s="346"/>
      <c r="BB24" s="347">
        <v>2</v>
      </c>
      <c r="BC24" s="347"/>
      <c r="BD24" s="347"/>
      <c r="BE24" s="348" t="str">
        <f t="shared" ref="BE24:BG24" si="92">IF(BA24&lt;&gt;0,$AZ$17*BA24,"")</f>
        <v/>
      </c>
      <c r="BF24" s="348">
        <f t="shared" si="92"/>
        <v>36</v>
      </c>
      <c r="BG24" s="348" t="str">
        <f t="shared" si="92"/>
        <v/>
      </c>
      <c r="BH24" s="349"/>
      <c r="BI24" s="350"/>
      <c r="BJ24" s="351"/>
      <c r="BK24" s="351"/>
      <c r="BL24" s="351"/>
      <c r="BM24" s="351"/>
      <c r="BN24" s="351"/>
      <c r="BO24" s="351"/>
      <c r="BP24" s="348"/>
      <c r="BQ24" s="345">
        <f t="shared" si="8"/>
        <v>2</v>
      </c>
      <c r="BR24" s="346"/>
      <c r="BS24" s="347">
        <v>2</v>
      </c>
      <c r="BT24" s="347"/>
      <c r="BU24" s="347"/>
      <c r="BV24" s="348" t="str">
        <f t="shared" ref="BV24:BX24" si="93">IF(BR24&lt;&gt;0,$BQ$17*BR24,"")</f>
        <v/>
      </c>
      <c r="BW24" s="348">
        <f t="shared" si="93"/>
        <v>32</v>
      </c>
      <c r="BX24" s="348" t="str">
        <f t="shared" si="93"/>
        <v/>
      </c>
      <c r="BY24" s="349"/>
      <c r="BZ24" s="350"/>
      <c r="CA24" s="351"/>
      <c r="CB24" s="351"/>
      <c r="CC24" s="351"/>
      <c r="CD24" s="351"/>
      <c r="CE24" s="351"/>
      <c r="CF24" s="351"/>
      <c r="CG24" s="348"/>
      <c r="CH24" s="345">
        <f t="shared" si="10"/>
        <v>2</v>
      </c>
      <c r="CI24" s="346"/>
      <c r="CJ24" s="347">
        <v>2</v>
      </c>
      <c r="CK24" s="347"/>
      <c r="CL24" s="347"/>
      <c r="CM24" s="348" t="str">
        <f t="shared" ref="CM24:CO24" si="94">IF(CI24&lt;&gt;0,$CH$17*CI24,"")</f>
        <v/>
      </c>
      <c r="CN24" s="348">
        <f t="shared" si="94"/>
        <v>36</v>
      </c>
      <c r="CO24" s="348" t="str">
        <f t="shared" si="94"/>
        <v/>
      </c>
      <c r="CP24" s="349"/>
      <c r="CQ24" s="350"/>
      <c r="CR24" s="351"/>
      <c r="CS24" s="351"/>
      <c r="CT24" s="351"/>
      <c r="CU24" s="351"/>
      <c r="CV24" s="351"/>
      <c r="CW24" s="351"/>
      <c r="CX24" s="348"/>
      <c r="CY24" s="345" t="str">
        <f t="shared" si="12"/>
        <v/>
      </c>
      <c r="CZ24" s="346"/>
      <c r="DA24" s="347"/>
      <c r="DB24" s="347"/>
      <c r="DC24" s="347"/>
      <c r="DD24" s="348" t="str">
        <f t="shared" ref="DD24:DF24" si="95">IF(CZ24&lt;&gt;0,$AI$17*CZ24,"")</f>
        <v/>
      </c>
      <c r="DE24" s="348" t="str">
        <f t="shared" si="95"/>
        <v/>
      </c>
      <c r="DF24" s="348" t="str">
        <f t="shared" si="95"/>
        <v/>
      </c>
      <c r="DG24" s="349"/>
      <c r="DH24" s="350"/>
      <c r="DI24" s="351"/>
      <c r="DJ24" s="351"/>
      <c r="DK24" s="351"/>
      <c r="DL24" s="351"/>
      <c r="DM24" s="351"/>
      <c r="DN24" s="351"/>
      <c r="DO24" s="348"/>
      <c r="DP24" s="345" t="str">
        <f t="shared" si="14"/>
        <v/>
      </c>
      <c r="DQ24" s="346"/>
      <c r="DR24" s="347"/>
      <c r="DS24" s="347"/>
      <c r="DT24" s="347"/>
      <c r="DU24" s="348"/>
      <c r="DV24" s="348"/>
      <c r="DW24" s="348"/>
      <c r="DX24" s="349"/>
      <c r="DY24" s="350"/>
      <c r="DZ24" s="351"/>
      <c r="EA24" s="351"/>
      <c r="EB24" s="351"/>
      <c r="EC24" s="351"/>
      <c r="ED24" s="351"/>
      <c r="EE24" s="351"/>
      <c r="EF24" s="348"/>
      <c r="EG24" s="345" t="str">
        <f t="shared" si="15"/>
        <v/>
      </c>
      <c r="EH24" s="346"/>
      <c r="EI24" s="347"/>
      <c r="EJ24" s="347"/>
      <c r="EK24" s="347"/>
      <c r="EL24" s="348"/>
      <c r="EM24" s="348"/>
      <c r="EN24" s="348"/>
      <c r="EO24" s="349"/>
      <c r="EP24" s="350"/>
      <c r="EQ24" s="351"/>
      <c r="ER24" s="351"/>
      <c r="ES24" s="351"/>
      <c r="ET24" s="351"/>
      <c r="EU24" s="351"/>
      <c r="EV24" s="351"/>
      <c r="EW24" s="348"/>
      <c r="EX24" s="345" t="str">
        <f t="shared" si="16"/>
        <v/>
      </c>
      <c r="EY24" s="346"/>
      <c r="EZ24" s="347"/>
      <c r="FA24" s="347"/>
      <c r="FB24" s="347"/>
      <c r="FC24" s="348" t="str">
        <f t="shared" ref="FC24:FE24" si="96">IF(EY24&lt;&gt;0,$EX$17*EY24,"")</f>
        <v/>
      </c>
      <c r="FD24" s="348" t="str">
        <f t="shared" si="96"/>
        <v/>
      </c>
      <c r="FE24" s="348" t="str">
        <f t="shared" si="96"/>
        <v/>
      </c>
      <c r="FF24" s="349"/>
      <c r="FG24" s="350" t="str">
        <f t="shared" si="18"/>
        <v/>
      </c>
      <c r="FH24" s="351" t="str">
        <f t="shared" si="19"/>
        <v/>
      </c>
      <c r="FI24" s="351" t="str">
        <f t="shared" si="20"/>
        <v/>
      </c>
      <c r="FJ24" s="351" t="str">
        <f t="shared" si="21"/>
        <v/>
      </c>
      <c r="FK24" s="351" t="str">
        <f t="shared" si="22"/>
        <v/>
      </c>
      <c r="FL24" s="351" t="str">
        <f t="shared" si="23"/>
        <v/>
      </c>
      <c r="FM24" s="351" t="str">
        <f t="shared" si="24"/>
        <v/>
      </c>
      <c r="FN24" s="348" t="str">
        <f t="shared" si="25"/>
        <v/>
      </c>
      <c r="FO24" s="345" t="str">
        <f t="shared" si="26"/>
        <v/>
      </c>
      <c r="FP24" s="346"/>
      <c r="FQ24" s="347"/>
      <c r="FR24" s="347"/>
      <c r="FS24" s="347"/>
      <c r="FT24" s="348" t="str">
        <f t="shared" ref="FT24:FV24" si="97">IF(FP24&lt;&gt;0,$FO$17*FP24,"")</f>
        <v/>
      </c>
      <c r="FU24" s="348" t="str">
        <f t="shared" si="97"/>
        <v/>
      </c>
      <c r="FV24" s="348" t="str">
        <f t="shared" si="97"/>
        <v/>
      </c>
      <c r="FW24" s="349"/>
      <c r="FX24" s="350" t="str">
        <f t="shared" si="28"/>
        <v/>
      </c>
      <c r="FY24" s="351" t="str">
        <f t="shared" si="29"/>
        <v/>
      </c>
      <c r="FZ24" s="351" t="str">
        <f t="shared" si="30"/>
        <v/>
      </c>
      <c r="GA24" s="351" t="str">
        <f t="shared" si="31"/>
        <v/>
      </c>
      <c r="GB24" s="351" t="str">
        <f t="shared" si="32"/>
        <v/>
      </c>
      <c r="GC24" s="351" t="str">
        <f t="shared" si="33"/>
        <v/>
      </c>
      <c r="GD24" s="351" t="str">
        <f t="shared" si="34"/>
        <v/>
      </c>
      <c r="GE24" s="348" t="str">
        <f t="shared" si="35"/>
        <v/>
      </c>
      <c r="GF24" s="345" t="str">
        <f t="shared" si="36"/>
        <v/>
      </c>
      <c r="GG24" s="346"/>
      <c r="GH24" s="347"/>
      <c r="GI24" s="347"/>
      <c r="GJ24" s="347"/>
      <c r="GK24" s="348" t="str">
        <f t="shared" ref="GK24:GM24" si="98">IF(GG24&lt;&gt;0,$GF$17*GG24,"")</f>
        <v/>
      </c>
      <c r="GL24" s="348" t="str">
        <f t="shared" si="98"/>
        <v/>
      </c>
      <c r="GM24" s="348" t="str">
        <f t="shared" si="98"/>
        <v/>
      </c>
      <c r="GN24" s="349"/>
      <c r="GO24" s="350" t="str">
        <f t="shared" si="38"/>
        <v/>
      </c>
      <c r="GP24" s="351" t="str">
        <f t="shared" si="39"/>
        <v/>
      </c>
      <c r="GQ24" s="351" t="str">
        <f t="shared" si="40"/>
        <v/>
      </c>
      <c r="GR24" s="351" t="str">
        <f t="shared" si="41"/>
        <v/>
      </c>
      <c r="GS24" s="351" t="str">
        <f t="shared" si="42"/>
        <v/>
      </c>
      <c r="GT24" s="351" t="str">
        <f t="shared" si="43"/>
        <v/>
      </c>
      <c r="GU24" s="351" t="str">
        <f t="shared" si="44"/>
        <v/>
      </c>
      <c r="GV24" s="348" t="str">
        <f t="shared" si="45"/>
        <v/>
      </c>
      <c r="GW24" s="345" t="str">
        <f t="shared" si="46"/>
        <v/>
      </c>
      <c r="GX24" s="346"/>
      <c r="GY24" s="347"/>
      <c r="GZ24" s="347"/>
      <c r="HA24" s="347"/>
      <c r="HB24" s="348" t="str">
        <f t="shared" ref="HB24:HD24" si="99">IF(GX24&lt;&gt;0,$GW$17*GX24,"")</f>
        <v/>
      </c>
      <c r="HC24" s="348" t="str">
        <f t="shared" si="99"/>
        <v/>
      </c>
      <c r="HD24" s="348" t="str">
        <f t="shared" si="99"/>
        <v/>
      </c>
      <c r="HE24" s="349"/>
      <c r="HF24" s="350" t="str">
        <f t="shared" si="48"/>
        <v/>
      </c>
      <c r="HG24" s="351" t="str">
        <f t="shared" si="49"/>
        <v/>
      </c>
      <c r="HH24" s="351" t="str">
        <f t="shared" si="50"/>
        <v/>
      </c>
      <c r="HI24" s="351" t="str">
        <f t="shared" si="51"/>
        <v/>
      </c>
      <c r="HJ24" s="351" t="str">
        <f t="shared" si="52"/>
        <v/>
      </c>
      <c r="HK24" s="351" t="str">
        <f t="shared" si="53"/>
        <v/>
      </c>
      <c r="HL24" s="351" t="str">
        <f t="shared" si="54"/>
        <v/>
      </c>
      <c r="HM24" s="348" t="str">
        <f t="shared" si="55"/>
        <v/>
      </c>
      <c r="HN24" s="345" t="str">
        <f t="shared" si="56"/>
        <v/>
      </c>
      <c r="HO24" s="346"/>
      <c r="HP24" s="347"/>
      <c r="HQ24" s="347"/>
      <c r="HR24" s="347"/>
      <c r="HS24" s="348" t="str">
        <f t="shared" ref="HS24:HU24" si="100">IF(HO24&lt;&gt;0,$HN$17*HO24,"")</f>
        <v/>
      </c>
      <c r="HT24" s="348" t="str">
        <f t="shared" si="100"/>
        <v/>
      </c>
      <c r="HU24" s="348" t="str">
        <f t="shared" si="100"/>
        <v/>
      </c>
      <c r="HV24" s="349"/>
      <c r="HW24" s="350" t="str">
        <f t="shared" si="58"/>
        <v/>
      </c>
      <c r="HX24" s="351" t="str">
        <f t="shared" si="59"/>
        <v/>
      </c>
      <c r="HY24" s="351" t="str">
        <f t="shared" si="60"/>
        <v/>
      </c>
      <c r="HZ24" s="351" t="str">
        <f t="shared" si="61"/>
        <v/>
      </c>
      <c r="IA24" s="351" t="str">
        <f t="shared" si="62"/>
        <v/>
      </c>
      <c r="IB24" s="351" t="str">
        <f t="shared" si="63"/>
        <v/>
      </c>
      <c r="IC24" s="351" t="str">
        <f t="shared" si="64"/>
        <v/>
      </c>
      <c r="ID24" s="348" t="str">
        <f t="shared" si="65"/>
        <v/>
      </c>
      <c r="IE24" s="352" t="s">
        <v>162</v>
      </c>
    </row>
    <row r="25" spans="1:239" ht="15.75" customHeight="1">
      <c r="A25" s="353" t="s">
        <v>163</v>
      </c>
      <c r="B25" s="333"/>
      <c r="C25" s="334" t="s">
        <v>164</v>
      </c>
      <c r="D25" s="335"/>
      <c r="E25" s="354"/>
      <c r="F25" s="354">
        <v>3</v>
      </c>
      <c r="G25" s="354"/>
      <c r="H25" s="355"/>
      <c r="I25" s="354"/>
      <c r="J25" s="354"/>
      <c r="K25" s="354"/>
      <c r="L25" s="354"/>
      <c r="M25" s="354"/>
      <c r="N25" s="354"/>
      <c r="O25" s="349"/>
      <c r="P25" s="349"/>
      <c r="Q25" s="336"/>
      <c r="R25" s="336"/>
      <c r="S25" s="336"/>
      <c r="T25" s="337"/>
      <c r="U25" s="336"/>
      <c r="V25" s="336"/>
      <c r="W25" s="336"/>
      <c r="X25" s="336"/>
      <c r="Y25" s="339">
        <v>4</v>
      </c>
      <c r="Z25" s="340"/>
      <c r="AA25" s="341">
        <f t="shared" si="0"/>
        <v>120</v>
      </c>
      <c r="AB25" s="336">
        <f t="shared" si="1"/>
        <v>48</v>
      </c>
      <c r="AC25" s="338">
        <f t="shared" ref="AC25:AE25" si="101">$AI$17*AJ25+BA25*$AZ$17+BR25*$BQ$17+CI25*$CH$17+CZ25*$CY$17+DQ25*$DP$17+EH25*$EG$17+EY25*$EX$17+FP25*$FO$17+GX25*$GW$17+GG25*$GF$17+HO25*$HN$17</f>
        <v>32</v>
      </c>
      <c r="AD25" s="338">
        <f t="shared" si="101"/>
        <v>16</v>
      </c>
      <c r="AE25" s="338">
        <f t="shared" si="101"/>
        <v>0</v>
      </c>
      <c r="AF25" s="342">
        <f t="shared" si="3"/>
        <v>72</v>
      </c>
      <c r="AG25" s="343">
        <f t="shared" si="4"/>
        <v>0.6</v>
      </c>
      <c r="AH25" s="356">
        <f t="shared" si="5"/>
        <v>72</v>
      </c>
      <c r="AI25" s="345" t="str">
        <f t="shared" si="89"/>
        <v/>
      </c>
      <c r="AJ25" s="346"/>
      <c r="AK25" s="347"/>
      <c r="AL25" s="347"/>
      <c r="AM25" s="347"/>
      <c r="AN25" s="348" t="str">
        <f t="shared" ref="AN25:AP25" si="102">IF(AJ25&lt;&gt;0,$AI$17*AJ25,"")</f>
        <v/>
      </c>
      <c r="AO25" s="348" t="str">
        <f t="shared" si="102"/>
        <v/>
      </c>
      <c r="AP25" s="348" t="str">
        <f t="shared" si="102"/>
        <v/>
      </c>
      <c r="AQ25" s="349"/>
      <c r="AR25" s="350"/>
      <c r="AS25" s="351"/>
      <c r="AT25" s="351"/>
      <c r="AU25" s="351"/>
      <c r="AV25" s="351"/>
      <c r="AW25" s="351"/>
      <c r="AX25" s="351"/>
      <c r="AY25" s="348"/>
      <c r="AZ25" s="345" t="str">
        <f t="shared" si="91"/>
        <v/>
      </c>
      <c r="BA25" s="346"/>
      <c r="BB25" s="347"/>
      <c r="BC25" s="347"/>
      <c r="BD25" s="347"/>
      <c r="BE25" s="348" t="str">
        <f t="shared" ref="BE25:BG25" si="103">IF(BA25&lt;&gt;0,$AZ$17*BA25,"")</f>
        <v/>
      </c>
      <c r="BF25" s="348" t="str">
        <f t="shared" si="103"/>
        <v/>
      </c>
      <c r="BG25" s="348" t="str">
        <f t="shared" si="103"/>
        <v/>
      </c>
      <c r="BH25" s="349"/>
      <c r="BI25" s="350"/>
      <c r="BJ25" s="351"/>
      <c r="BK25" s="351"/>
      <c r="BL25" s="351"/>
      <c r="BM25" s="351"/>
      <c r="BN25" s="351"/>
      <c r="BO25" s="351"/>
      <c r="BP25" s="348"/>
      <c r="BQ25" s="345">
        <f t="shared" si="8"/>
        <v>3</v>
      </c>
      <c r="BR25" s="346">
        <v>2</v>
      </c>
      <c r="BS25" s="347">
        <v>1</v>
      </c>
      <c r="BT25" s="347"/>
      <c r="BU25" s="347"/>
      <c r="BV25" s="348">
        <f t="shared" ref="BV25:BX25" si="104">IF(BR25&lt;&gt;0,$BQ$17*BR25,"")</f>
        <v>32</v>
      </c>
      <c r="BW25" s="348">
        <f t="shared" si="104"/>
        <v>16</v>
      </c>
      <c r="BX25" s="348" t="str">
        <f t="shared" si="104"/>
        <v/>
      </c>
      <c r="BY25" s="349"/>
      <c r="BZ25" s="350"/>
      <c r="CA25" s="351"/>
      <c r="CB25" s="351"/>
      <c r="CC25" s="351"/>
      <c r="CD25" s="351"/>
      <c r="CE25" s="351"/>
      <c r="CF25" s="351"/>
      <c r="CG25" s="348"/>
      <c r="CH25" s="345" t="str">
        <f t="shared" si="10"/>
        <v/>
      </c>
      <c r="CI25" s="346"/>
      <c r="CJ25" s="347"/>
      <c r="CK25" s="347"/>
      <c r="CL25" s="347"/>
      <c r="CM25" s="348" t="str">
        <f t="shared" ref="CM25:CO25" si="105">IF(CI25&lt;&gt;0,$CH$17*CI25,"")</f>
        <v/>
      </c>
      <c r="CN25" s="348" t="str">
        <f t="shared" si="105"/>
        <v/>
      </c>
      <c r="CO25" s="348" t="str">
        <f t="shared" si="105"/>
        <v/>
      </c>
      <c r="CP25" s="349"/>
      <c r="CQ25" s="350"/>
      <c r="CR25" s="351"/>
      <c r="CS25" s="351"/>
      <c r="CT25" s="351"/>
      <c r="CU25" s="351"/>
      <c r="CV25" s="351"/>
      <c r="CW25" s="351"/>
      <c r="CX25" s="348"/>
      <c r="CY25" s="345" t="str">
        <f t="shared" si="12"/>
        <v/>
      </c>
      <c r="CZ25" s="346"/>
      <c r="DA25" s="347"/>
      <c r="DB25" s="347"/>
      <c r="DC25" s="347"/>
      <c r="DD25" s="348" t="str">
        <f t="shared" ref="DD25:DF25" si="106">IF(CZ25&lt;&gt;0,$AI$17*CZ25,"")</f>
        <v/>
      </c>
      <c r="DE25" s="348" t="str">
        <f t="shared" si="106"/>
        <v/>
      </c>
      <c r="DF25" s="348" t="str">
        <f t="shared" si="106"/>
        <v/>
      </c>
      <c r="DG25" s="349"/>
      <c r="DH25" s="350"/>
      <c r="DI25" s="351"/>
      <c r="DJ25" s="351"/>
      <c r="DK25" s="351"/>
      <c r="DL25" s="351"/>
      <c r="DM25" s="351"/>
      <c r="DN25" s="351"/>
      <c r="DO25" s="348"/>
      <c r="DP25" s="345" t="str">
        <f t="shared" si="14"/>
        <v/>
      </c>
      <c r="DQ25" s="346"/>
      <c r="DR25" s="347"/>
      <c r="DS25" s="347"/>
      <c r="DT25" s="347"/>
      <c r="DU25" s="348"/>
      <c r="DV25" s="348"/>
      <c r="DW25" s="348"/>
      <c r="DX25" s="349"/>
      <c r="DY25" s="350"/>
      <c r="DZ25" s="351"/>
      <c r="EA25" s="351"/>
      <c r="EB25" s="351"/>
      <c r="EC25" s="351"/>
      <c r="ED25" s="351"/>
      <c r="EE25" s="351"/>
      <c r="EF25" s="348"/>
      <c r="EG25" s="345" t="str">
        <f t="shared" si="15"/>
        <v/>
      </c>
      <c r="EH25" s="346"/>
      <c r="EI25" s="347"/>
      <c r="EJ25" s="347"/>
      <c r="EK25" s="347"/>
      <c r="EL25" s="348"/>
      <c r="EM25" s="348"/>
      <c r="EN25" s="348"/>
      <c r="EO25" s="349"/>
      <c r="EP25" s="350"/>
      <c r="EQ25" s="351"/>
      <c r="ER25" s="351"/>
      <c r="ES25" s="351"/>
      <c r="ET25" s="351"/>
      <c r="EU25" s="351"/>
      <c r="EV25" s="351"/>
      <c r="EW25" s="348"/>
      <c r="EX25" s="345" t="str">
        <f t="shared" si="16"/>
        <v/>
      </c>
      <c r="EY25" s="346"/>
      <c r="EZ25" s="347"/>
      <c r="FA25" s="347"/>
      <c r="FB25" s="347"/>
      <c r="FC25" s="348" t="str">
        <f t="shared" ref="FC25:FE25" si="107">IF(EY25&lt;&gt;0,$EX$17*EY25,"")</f>
        <v/>
      </c>
      <c r="FD25" s="348" t="str">
        <f t="shared" si="107"/>
        <v/>
      </c>
      <c r="FE25" s="348" t="str">
        <f t="shared" si="107"/>
        <v/>
      </c>
      <c r="FF25" s="349"/>
      <c r="FG25" s="350" t="str">
        <f t="shared" si="18"/>
        <v/>
      </c>
      <c r="FH25" s="351" t="str">
        <f t="shared" si="19"/>
        <v/>
      </c>
      <c r="FI25" s="351" t="str">
        <f t="shared" si="20"/>
        <v/>
      </c>
      <c r="FJ25" s="351" t="str">
        <f t="shared" si="21"/>
        <v/>
      </c>
      <c r="FK25" s="351" t="str">
        <f t="shared" si="22"/>
        <v/>
      </c>
      <c r="FL25" s="351" t="str">
        <f t="shared" si="23"/>
        <v/>
      </c>
      <c r="FM25" s="351" t="str">
        <f t="shared" si="24"/>
        <v/>
      </c>
      <c r="FN25" s="348" t="str">
        <f t="shared" si="25"/>
        <v/>
      </c>
      <c r="FO25" s="357" t="str">
        <f t="shared" si="26"/>
        <v/>
      </c>
      <c r="FP25" s="346"/>
      <c r="FQ25" s="347"/>
      <c r="FR25" s="347"/>
      <c r="FS25" s="347"/>
      <c r="FT25" s="348" t="str">
        <f t="shared" ref="FT25:FV25" si="108">IF(FP25&lt;&gt;0,$FO$17*FP25,"")</f>
        <v/>
      </c>
      <c r="FU25" s="348" t="str">
        <f t="shared" si="108"/>
        <v/>
      </c>
      <c r="FV25" s="348" t="str">
        <f t="shared" si="108"/>
        <v/>
      </c>
      <c r="FW25" s="349"/>
      <c r="FX25" s="350" t="str">
        <f t="shared" si="28"/>
        <v/>
      </c>
      <c r="FY25" s="351" t="str">
        <f t="shared" si="29"/>
        <v/>
      </c>
      <c r="FZ25" s="351" t="str">
        <f t="shared" si="30"/>
        <v/>
      </c>
      <c r="GA25" s="351" t="str">
        <f t="shared" si="31"/>
        <v/>
      </c>
      <c r="GB25" s="351" t="str">
        <f t="shared" si="32"/>
        <v/>
      </c>
      <c r="GC25" s="351" t="str">
        <f t="shared" si="33"/>
        <v/>
      </c>
      <c r="GD25" s="351" t="str">
        <f t="shared" si="34"/>
        <v/>
      </c>
      <c r="GE25" s="348" t="str">
        <f t="shared" si="35"/>
        <v/>
      </c>
      <c r="GF25" s="357" t="str">
        <f t="shared" si="36"/>
        <v/>
      </c>
      <c r="GG25" s="346"/>
      <c r="GH25" s="347"/>
      <c r="GI25" s="347"/>
      <c r="GJ25" s="347"/>
      <c r="GK25" s="348" t="str">
        <f t="shared" ref="GK25:GM25" si="109">IF(GG25&lt;&gt;0,$GF$17*GG25,"")</f>
        <v/>
      </c>
      <c r="GL25" s="348" t="str">
        <f t="shared" si="109"/>
        <v/>
      </c>
      <c r="GM25" s="348" t="str">
        <f t="shared" si="109"/>
        <v/>
      </c>
      <c r="GN25" s="349"/>
      <c r="GO25" s="350" t="str">
        <f t="shared" si="38"/>
        <v/>
      </c>
      <c r="GP25" s="351" t="str">
        <f t="shared" si="39"/>
        <v/>
      </c>
      <c r="GQ25" s="351" t="str">
        <f t="shared" si="40"/>
        <v/>
      </c>
      <c r="GR25" s="351" t="str">
        <f t="shared" si="41"/>
        <v/>
      </c>
      <c r="GS25" s="351" t="str">
        <f t="shared" si="42"/>
        <v/>
      </c>
      <c r="GT25" s="351" t="str">
        <f t="shared" si="43"/>
        <v/>
      </c>
      <c r="GU25" s="351" t="str">
        <f t="shared" si="44"/>
        <v/>
      </c>
      <c r="GV25" s="348" t="str">
        <f t="shared" si="45"/>
        <v/>
      </c>
      <c r="GW25" s="357" t="str">
        <f t="shared" si="46"/>
        <v/>
      </c>
      <c r="GX25" s="346"/>
      <c r="GY25" s="347"/>
      <c r="GZ25" s="347"/>
      <c r="HA25" s="347"/>
      <c r="HB25" s="348" t="str">
        <f t="shared" ref="HB25:HD25" si="110">IF(GX25&lt;&gt;0,$GW$17*GX25,"")</f>
        <v/>
      </c>
      <c r="HC25" s="348" t="str">
        <f t="shared" si="110"/>
        <v/>
      </c>
      <c r="HD25" s="348" t="str">
        <f t="shared" si="110"/>
        <v/>
      </c>
      <c r="HE25" s="349"/>
      <c r="HF25" s="350" t="str">
        <f t="shared" si="48"/>
        <v/>
      </c>
      <c r="HG25" s="351" t="str">
        <f t="shared" si="49"/>
        <v/>
      </c>
      <c r="HH25" s="351" t="str">
        <f t="shared" si="50"/>
        <v/>
      </c>
      <c r="HI25" s="351" t="str">
        <f t="shared" si="51"/>
        <v/>
      </c>
      <c r="HJ25" s="351" t="str">
        <f t="shared" si="52"/>
        <v/>
      </c>
      <c r="HK25" s="351" t="str">
        <f t="shared" si="53"/>
        <v/>
      </c>
      <c r="HL25" s="351" t="str">
        <f t="shared" si="54"/>
        <v/>
      </c>
      <c r="HM25" s="348" t="str">
        <f t="shared" si="55"/>
        <v/>
      </c>
      <c r="HN25" s="357" t="str">
        <f t="shared" si="56"/>
        <v/>
      </c>
      <c r="HO25" s="346"/>
      <c r="HP25" s="347"/>
      <c r="HQ25" s="347"/>
      <c r="HR25" s="347"/>
      <c r="HS25" s="348" t="str">
        <f t="shared" ref="HS25:HU25" si="111">IF(HO25&lt;&gt;0,$HN$17*HO25,"")</f>
        <v/>
      </c>
      <c r="HT25" s="348" t="str">
        <f t="shared" si="111"/>
        <v/>
      </c>
      <c r="HU25" s="348" t="str">
        <f t="shared" si="111"/>
        <v/>
      </c>
      <c r="HV25" s="349"/>
      <c r="HW25" s="350" t="str">
        <f t="shared" si="58"/>
        <v/>
      </c>
      <c r="HX25" s="351" t="str">
        <f t="shared" si="59"/>
        <v/>
      </c>
      <c r="HY25" s="351" t="str">
        <f t="shared" si="60"/>
        <v/>
      </c>
      <c r="HZ25" s="351" t="str">
        <f t="shared" si="61"/>
        <v/>
      </c>
      <c r="IA25" s="351" t="str">
        <f t="shared" si="62"/>
        <v/>
      </c>
      <c r="IB25" s="351" t="str">
        <f t="shared" si="63"/>
        <v/>
      </c>
      <c r="IC25" s="351" t="str">
        <f t="shared" si="64"/>
        <v/>
      </c>
      <c r="ID25" s="348" t="str">
        <f t="shared" si="65"/>
        <v/>
      </c>
      <c r="IE25" s="352" t="s">
        <v>165</v>
      </c>
    </row>
    <row r="26" spans="1:239" ht="19.5" customHeight="1">
      <c r="A26" s="322"/>
      <c r="B26" s="323"/>
      <c r="C26" s="358" t="s">
        <v>166</v>
      </c>
      <c r="D26" s="325"/>
      <c r="E26" s="326"/>
      <c r="F26" s="326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539">
        <f>SUM(Y21:Z25)</f>
        <v>24</v>
      </c>
      <c r="Z26" s="540"/>
      <c r="AA26" s="359">
        <f>SUM(AA21:AA25)</f>
        <v>720</v>
      </c>
      <c r="AB26" s="323"/>
      <c r="AC26" s="328"/>
      <c r="AD26" s="323"/>
      <c r="AE26" s="323"/>
      <c r="AF26" s="323"/>
      <c r="AG26" s="535" t="s">
        <v>133</v>
      </c>
      <c r="AH26" s="536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 t="str">
        <f t="shared" si="91"/>
        <v/>
      </c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 t="str">
        <f t="shared" si="8"/>
        <v/>
      </c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 t="str">
        <f t="shared" si="10"/>
        <v/>
      </c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 t="str">
        <f t="shared" si="12"/>
        <v/>
      </c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329"/>
      <c r="DM26" s="329"/>
      <c r="DN26" s="329"/>
      <c r="DO26" s="329"/>
      <c r="DP26" s="329" t="str">
        <f t="shared" si="14"/>
        <v/>
      </c>
      <c r="DQ26" s="329"/>
      <c r="DR26" s="329"/>
      <c r="DS26" s="329"/>
      <c r="DT26" s="329"/>
      <c r="DU26" s="329"/>
      <c r="DV26" s="329"/>
      <c r="DW26" s="329"/>
      <c r="DX26" s="329"/>
      <c r="DY26" s="329"/>
      <c r="DZ26" s="329"/>
      <c r="EA26" s="329"/>
      <c r="EB26" s="329"/>
      <c r="EC26" s="329"/>
      <c r="ED26" s="329"/>
      <c r="EE26" s="329"/>
      <c r="EF26" s="329"/>
      <c r="EG26" s="329" t="str">
        <f t="shared" si="15"/>
        <v/>
      </c>
      <c r="EH26" s="329"/>
      <c r="EI26" s="329"/>
      <c r="EJ26" s="329"/>
      <c r="EK26" s="329"/>
      <c r="EL26" s="329"/>
      <c r="EM26" s="329"/>
      <c r="EN26" s="329"/>
      <c r="EO26" s="329"/>
      <c r="EP26" s="329"/>
      <c r="EQ26" s="329"/>
      <c r="ER26" s="329"/>
      <c r="ES26" s="329"/>
      <c r="ET26" s="329"/>
      <c r="EU26" s="329"/>
      <c r="EV26" s="329"/>
      <c r="EW26" s="329"/>
      <c r="EX26" s="329" t="str">
        <f t="shared" si="16"/>
        <v/>
      </c>
      <c r="EY26" s="329"/>
      <c r="EZ26" s="329"/>
      <c r="FA26" s="329"/>
      <c r="FB26" s="329"/>
      <c r="FC26" s="329"/>
      <c r="FD26" s="329"/>
      <c r="FE26" s="329"/>
      <c r="FF26" s="329"/>
      <c r="FG26" s="329"/>
      <c r="FH26" s="329"/>
      <c r="FI26" s="329"/>
      <c r="FJ26" s="329"/>
      <c r="FK26" s="329"/>
      <c r="FL26" s="329"/>
      <c r="FM26" s="329"/>
      <c r="FN26" s="329"/>
      <c r="FO26" s="329"/>
      <c r="FP26" s="329"/>
      <c r="FQ26" s="329"/>
      <c r="FR26" s="329"/>
      <c r="FS26" s="329"/>
      <c r="FT26" s="329"/>
      <c r="FU26" s="329"/>
      <c r="FV26" s="329"/>
      <c r="FW26" s="329"/>
      <c r="FX26" s="329"/>
      <c r="FY26" s="329"/>
      <c r="FZ26" s="329"/>
      <c r="GA26" s="329"/>
      <c r="GB26" s="329"/>
      <c r="GC26" s="329"/>
      <c r="GD26" s="329"/>
      <c r="GE26" s="329"/>
      <c r="GF26" s="329"/>
      <c r="GG26" s="329"/>
      <c r="GH26" s="329"/>
      <c r="GI26" s="329"/>
      <c r="GJ26" s="329"/>
      <c r="GK26" s="329"/>
      <c r="GL26" s="329"/>
      <c r="GM26" s="329"/>
      <c r="GN26" s="329"/>
      <c r="GO26" s="329"/>
      <c r="GP26" s="329"/>
      <c r="GQ26" s="329"/>
      <c r="GR26" s="329"/>
      <c r="GS26" s="329"/>
      <c r="GT26" s="329"/>
      <c r="GU26" s="329"/>
      <c r="GV26" s="329"/>
      <c r="GW26" s="329"/>
      <c r="GX26" s="329"/>
      <c r="GY26" s="329"/>
      <c r="GZ26" s="329"/>
      <c r="HA26" s="329"/>
      <c r="HB26" s="329"/>
      <c r="HC26" s="329"/>
      <c r="HD26" s="329"/>
      <c r="HE26" s="329"/>
      <c r="HF26" s="329"/>
      <c r="HG26" s="329"/>
      <c r="HH26" s="329"/>
      <c r="HI26" s="329"/>
      <c r="HJ26" s="329"/>
      <c r="HK26" s="329"/>
      <c r="HL26" s="329"/>
      <c r="HM26" s="329"/>
      <c r="HN26" s="329"/>
      <c r="HO26" s="330"/>
      <c r="HP26" s="330"/>
      <c r="HQ26" s="326"/>
      <c r="HR26" s="326"/>
      <c r="HS26" s="330"/>
      <c r="HT26" s="330"/>
      <c r="HU26" s="330"/>
      <c r="HV26" s="330"/>
      <c r="HW26" s="330"/>
      <c r="HX26" s="330"/>
      <c r="HY26" s="330"/>
      <c r="HZ26" s="330"/>
      <c r="IA26" s="330"/>
      <c r="IB26" s="330"/>
      <c r="IC26" s="330"/>
      <c r="ID26" s="330"/>
      <c r="IE26" s="360"/>
    </row>
    <row r="27" spans="1:239" ht="19.5" customHeight="1">
      <c r="A27" s="322"/>
      <c r="B27" s="323"/>
      <c r="C27" s="324" t="s">
        <v>167</v>
      </c>
      <c r="D27" s="325"/>
      <c r="E27" s="326"/>
      <c r="F27" s="326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7"/>
      <c r="Z27" s="323"/>
      <c r="AA27" s="361"/>
      <c r="AB27" s="323"/>
      <c r="AC27" s="328"/>
      <c r="AD27" s="323"/>
      <c r="AE27" s="323"/>
      <c r="AF27" s="323"/>
      <c r="AG27" s="323"/>
      <c r="AH27" s="323">
        <f t="shared" ref="AH27:AH36" si="112">AF27-SUM(AQ27,BH27,BY27,CP27,DG27,DX27,EO27,FF27,FW27,GN27,HE27,HV27)</f>
        <v>0</v>
      </c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 t="str">
        <f t="shared" si="91"/>
        <v/>
      </c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 t="str">
        <f t="shared" si="8"/>
        <v/>
      </c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 t="str">
        <f t="shared" si="10"/>
        <v/>
      </c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 t="str">
        <f t="shared" si="12"/>
        <v/>
      </c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  <c r="DO27" s="329"/>
      <c r="DP27" s="329" t="str">
        <f t="shared" si="14"/>
        <v/>
      </c>
      <c r="DQ27" s="329"/>
      <c r="DR27" s="329"/>
      <c r="DS27" s="329"/>
      <c r="DT27" s="329"/>
      <c r="DU27" s="329"/>
      <c r="DV27" s="329"/>
      <c r="DW27" s="329"/>
      <c r="DX27" s="329"/>
      <c r="DY27" s="329"/>
      <c r="DZ27" s="329"/>
      <c r="EA27" s="329"/>
      <c r="EB27" s="329"/>
      <c r="EC27" s="329"/>
      <c r="ED27" s="329"/>
      <c r="EE27" s="329"/>
      <c r="EF27" s="329"/>
      <c r="EG27" s="329" t="str">
        <f t="shared" si="15"/>
        <v/>
      </c>
      <c r="EH27" s="329"/>
      <c r="EI27" s="329"/>
      <c r="EJ27" s="329"/>
      <c r="EK27" s="329"/>
      <c r="EL27" s="329"/>
      <c r="EM27" s="329"/>
      <c r="EN27" s="329"/>
      <c r="EO27" s="329"/>
      <c r="EP27" s="329"/>
      <c r="EQ27" s="329"/>
      <c r="ER27" s="329"/>
      <c r="ES27" s="329"/>
      <c r="ET27" s="329"/>
      <c r="EU27" s="329"/>
      <c r="EV27" s="329"/>
      <c r="EW27" s="329"/>
      <c r="EX27" s="329" t="str">
        <f t="shared" si="16"/>
        <v/>
      </c>
      <c r="EY27" s="329"/>
      <c r="EZ27" s="329"/>
      <c r="FA27" s="329"/>
      <c r="FB27" s="329"/>
      <c r="FC27" s="329"/>
      <c r="FD27" s="329"/>
      <c r="FE27" s="329"/>
      <c r="FF27" s="329"/>
      <c r="FG27" s="329"/>
      <c r="FH27" s="329"/>
      <c r="FI27" s="329"/>
      <c r="FJ27" s="329"/>
      <c r="FK27" s="329"/>
      <c r="FL27" s="329"/>
      <c r="FM27" s="329"/>
      <c r="FN27" s="329"/>
      <c r="FO27" s="329"/>
      <c r="FP27" s="329"/>
      <c r="FQ27" s="329"/>
      <c r="FR27" s="329"/>
      <c r="FS27" s="329"/>
      <c r="FT27" s="329"/>
      <c r="FU27" s="329"/>
      <c r="FV27" s="329"/>
      <c r="FW27" s="329"/>
      <c r="FX27" s="329"/>
      <c r="FY27" s="329"/>
      <c r="FZ27" s="329"/>
      <c r="GA27" s="329"/>
      <c r="GB27" s="329"/>
      <c r="GC27" s="329"/>
      <c r="GD27" s="329"/>
      <c r="GE27" s="329"/>
      <c r="GF27" s="329"/>
      <c r="GG27" s="329"/>
      <c r="GH27" s="329"/>
      <c r="GI27" s="329"/>
      <c r="GJ27" s="329"/>
      <c r="GK27" s="329"/>
      <c r="GL27" s="329"/>
      <c r="GM27" s="329"/>
      <c r="GN27" s="329"/>
      <c r="GO27" s="329"/>
      <c r="GP27" s="329"/>
      <c r="GQ27" s="329"/>
      <c r="GR27" s="329"/>
      <c r="GS27" s="329"/>
      <c r="GT27" s="329"/>
      <c r="GU27" s="329"/>
      <c r="GV27" s="329"/>
      <c r="GW27" s="329"/>
      <c r="GX27" s="329"/>
      <c r="GY27" s="329"/>
      <c r="GZ27" s="329"/>
      <c r="HA27" s="329"/>
      <c r="HB27" s="329"/>
      <c r="HC27" s="329"/>
      <c r="HD27" s="329"/>
      <c r="HE27" s="329"/>
      <c r="HF27" s="329"/>
      <c r="HG27" s="329"/>
      <c r="HH27" s="329"/>
      <c r="HI27" s="329"/>
      <c r="HJ27" s="329"/>
      <c r="HK27" s="329"/>
      <c r="HL27" s="329"/>
      <c r="HM27" s="329"/>
      <c r="HN27" s="329"/>
      <c r="HO27" s="330"/>
      <c r="HP27" s="330"/>
      <c r="HQ27" s="326"/>
      <c r="HR27" s="326"/>
      <c r="HS27" s="330" t="str">
        <f t="shared" ref="HS27:HU27" si="113">IF(HO27&lt;&gt;0,$HN$17*HO27,"")</f>
        <v/>
      </c>
      <c r="HT27" s="330" t="str">
        <f t="shared" si="113"/>
        <v/>
      </c>
      <c r="HU27" s="330" t="str">
        <f t="shared" si="113"/>
        <v/>
      </c>
      <c r="HV27" s="330"/>
      <c r="HW27" s="330" t="str">
        <f t="shared" ref="HW27:HW36" si="114">IF(HR27&lt;&gt;0,$GW$17*HR27,"")</f>
        <v/>
      </c>
      <c r="HX27" s="330" t="str">
        <f t="shared" ref="HX27:HX36" si="115">IF(($O27=$HN$15),"КП","")</f>
        <v/>
      </c>
      <c r="HY27" s="330" t="str">
        <f t="shared" ref="HY27:HY36" si="116">IF(($P27=$HN$15),"КР","")</f>
        <v/>
      </c>
      <c r="HZ27" s="330" t="str">
        <f t="shared" ref="HZ27:HZ36" si="117">IF(($Q27=$HN$15),"РГР",IF(($R27=$HN$15),"РГР",IF(($S27=$HN$15),"РГР",IF(($T27=$HN$15),"РГР",""))))</f>
        <v/>
      </c>
      <c r="IA27" s="330" t="str">
        <f t="shared" ref="IA27:IA36" si="118">IF(($U27=$HN$15),"контр",IF(($V27=$HN$15),"контр",IF(($W27=$HN$15),"контр",IF(($X27=$HN$15),"контр",""))))</f>
        <v/>
      </c>
      <c r="IB27" s="330" t="str">
        <f t="shared" ref="IB27:IB37" si="119">IF(($E27=$HN$15),"іспит",IF(($F27=$HN$15),"іспит",IF(($G27=$HN$15),"іспит",IF(($H27=$HN$15),"іспит",""))))</f>
        <v/>
      </c>
      <c r="IC27" s="330" t="str">
        <f t="shared" ref="IC27:IC36" si="120">IF(($I27=$HN$15),"залік",IF(($K27=$HN$15),"залік",IF(($L27=$HN$15),"залік",IF(($M27=$HN$15),"залік",IF(($N27=$HN$15),"залік","")))))</f>
        <v/>
      </c>
      <c r="ID27" s="330" t="str">
        <f t="shared" ref="ID27:ID36" si="121">IF(SUM(HO27:HQ27)&lt;&gt;0,SUM(HS27:HV27),"")</f>
        <v/>
      </c>
      <c r="IE27" s="360"/>
    </row>
    <row r="28" spans="1:239" ht="19.5" customHeight="1">
      <c r="A28" s="332" t="s">
        <v>168</v>
      </c>
      <c r="B28" s="333"/>
      <c r="C28" s="334" t="s">
        <v>169</v>
      </c>
      <c r="D28" s="335" t="s">
        <v>170</v>
      </c>
      <c r="E28" s="336">
        <v>1</v>
      </c>
      <c r="F28" s="336"/>
      <c r="G28" s="336"/>
      <c r="H28" s="337"/>
      <c r="I28" s="336"/>
      <c r="J28" s="336"/>
      <c r="K28" s="336"/>
      <c r="L28" s="336"/>
      <c r="M28" s="336"/>
      <c r="N28" s="336"/>
      <c r="O28" s="338"/>
      <c r="P28" s="338"/>
      <c r="Q28" s="336"/>
      <c r="R28" s="336"/>
      <c r="S28" s="336"/>
      <c r="T28" s="337"/>
      <c r="U28" s="336"/>
      <c r="V28" s="336"/>
      <c r="W28" s="336"/>
      <c r="X28" s="336"/>
      <c r="Y28" s="362">
        <v>4</v>
      </c>
      <c r="Z28" s="340"/>
      <c r="AA28" s="341">
        <v>120</v>
      </c>
      <c r="AB28" s="336">
        <f t="shared" ref="AB28:AB32" si="122">SUM(AC28:AE28)</f>
        <v>48</v>
      </c>
      <c r="AC28" s="338">
        <f>$AI$17*AJ28+BA28*$AZ$17+BR28*$BQ$17+CI28*$CH$17+CZ28*$CY$17+DQ28*$DP$17+EH28*$EG$17+EY28*$EX$17+FP28*$FO$17+GX28*$GW$17+GG28*$GF$17+HO28*$HN$17</f>
        <v>32</v>
      </c>
      <c r="AD28" s="338">
        <v>16</v>
      </c>
      <c r="AE28" s="338">
        <f>$AI$17*AL28+BC28*$AZ$17+BT28*$BQ$17+CK28*$CH$17+DB28*$CY$17+DS28*$DP$17+EJ28*$EG$17+FA28*$EX$17+FR28*$FO$17+GZ28*$GW$17+GI28*$GF$17+HQ28*$HN$17</f>
        <v>0</v>
      </c>
      <c r="AF28" s="342">
        <f t="shared" ref="AF28:AF32" si="123">AA28-AB28</f>
        <v>72</v>
      </c>
      <c r="AG28" s="343">
        <f t="shared" ref="AG28:AG32" si="124">(AF28/AA28)</f>
        <v>0.6</v>
      </c>
      <c r="AH28" s="344">
        <f t="shared" si="112"/>
        <v>72</v>
      </c>
      <c r="AI28" s="357">
        <v>3</v>
      </c>
      <c r="AJ28" s="346">
        <v>2</v>
      </c>
      <c r="AK28" s="347">
        <v>2</v>
      </c>
      <c r="AL28" s="347"/>
      <c r="AM28" s="347"/>
      <c r="AN28" s="348">
        <f t="shared" ref="AN28:AP28" si="125">IF(AJ28&lt;&gt;0,$AI$17*AJ28,"")</f>
        <v>32</v>
      </c>
      <c r="AO28" s="348">
        <f t="shared" si="125"/>
        <v>32</v>
      </c>
      <c r="AP28" s="348" t="str">
        <f t="shared" si="125"/>
        <v/>
      </c>
      <c r="AQ28" s="349"/>
      <c r="AR28" s="350"/>
      <c r="AS28" s="351"/>
      <c r="AT28" s="351"/>
      <c r="AU28" s="351"/>
      <c r="AV28" s="351"/>
      <c r="AW28" s="351"/>
      <c r="AX28" s="351"/>
      <c r="AY28" s="348"/>
      <c r="AZ28" s="345" t="str">
        <f t="shared" si="91"/>
        <v/>
      </c>
      <c r="BA28" s="346"/>
      <c r="BB28" s="347"/>
      <c r="BC28" s="347"/>
      <c r="BD28" s="347"/>
      <c r="BE28" s="348" t="str">
        <f t="shared" ref="BE28:BG28" si="126">IF(BA28&lt;&gt;0,$AZ$17*BA28,"")</f>
        <v/>
      </c>
      <c r="BF28" s="348" t="str">
        <f t="shared" si="126"/>
        <v/>
      </c>
      <c r="BG28" s="348" t="str">
        <f t="shared" si="126"/>
        <v/>
      </c>
      <c r="BH28" s="349"/>
      <c r="BI28" s="350"/>
      <c r="BJ28" s="351"/>
      <c r="BK28" s="351"/>
      <c r="BL28" s="351"/>
      <c r="BM28" s="351"/>
      <c r="BN28" s="351"/>
      <c r="BO28" s="351"/>
      <c r="BP28" s="348"/>
      <c r="BQ28" s="345" t="str">
        <f t="shared" si="8"/>
        <v/>
      </c>
      <c r="BR28" s="346"/>
      <c r="BS28" s="347"/>
      <c r="BT28" s="347"/>
      <c r="BU28" s="347"/>
      <c r="BV28" s="348" t="str">
        <f t="shared" ref="BV28:BX28" si="127">IF(BR28&lt;&gt;0,$BQ$17*BR28,"")</f>
        <v/>
      </c>
      <c r="BW28" s="348" t="str">
        <f t="shared" si="127"/>
        <v/>
      </c>
      <c r="BX28" s="348" t="str">
        <f t="shared" si="127"/>
        <v/>
      </c>
      <c r="BY28" s="349"/>
      <c r="BZ28" s="350"/>
      <c r="CA28" s="351"/>
      <c r="CB28" s="351"/>
      <c r="CC28" s="351"/>
      <c r="CD28" s="351"/>
      <c r="CE28" s="351"/>
      <c r="CF28" s="351"/>
      <c r="CG28" s="348"/>
      <c r="CH28" s="345" t="str">
        <f t="shared" si="10"/>
        <v/>
      </c>
      <c r="CI28" s="346"/>
      <c r="CJ28" s="347"/>
      <c r="CK28" s="347"/>
      <c r="CL28" s="347"/>
      <c r="CM28" s="348" t="str">
        <f t="shared" ref="CM28:CO28" si="128">IF(CI28&lt;&gt;0,$CH$17*CI28,"")</f>
        <v/>
      </c>
      <c r="CN28" s="348" t="str">
        <f t="shared" si="128"/>
        <v/>
      </c>
      <c r="CO28" s="348" t="str">
        <f t="shared" si="128"/>
        <v/>
      </c>
      <c r="CP28" s="349"/>
      <c r="CQ28" s="350"/>
      <c r="CR28" s="351"/>
      <c r="CS28" s="351"/>
      <c r="CT28" s="351"/>
      <c r="CU28" s="351"/>
      <c r="CV28" s="351"/>
      <c r="CW28" s="351"/>
      <c r="CX28" s="348"/>
      <c r="CY28" s="345" t="str">
        <f t="shared" si="12"/>
        <v/>
      </c>
      <c r="CZ28" s="346"/>
      <c r="DA28" s="347"/>
      <c r="DB28" s="347"/>
      <c r="DC28" s="347"/>
      <c r="DD28" s="348" t="str">
        <f t="shared" ref="DD28:DF28" si="129">IF(CZ28&lt;&gt;0,$AI$17*CZ28,"")</f>
        <v/>
      </c>
      <c r="DE28" s="348" t="str">
        <f t="shared" si="129"/>
        <v/>
      </c>
      <c r="DF28" s="348" t="str">
        <f t="shared" si="129"/>
        <v/>
      </c>
      <c r="DG28" s="349"/>
      <c r="DH28" s="350"/>
      <c r="DI28" s="351"/>
      <c r="DJ28" s="351"/>
      <c r="DK28" s="351"/>
      <c r="DL28" s="351"/>
      <c r="DM28" s="351"/>
      <c r="DN28" s="351"/>
      <c r="DO28" s="348"/>
      <c r="DP28" s="345" t="str">
        <f t="shared" si="14"/>
        <v/>
      </c>
      <c r="DQ28" s="346"/>
      <c r="DR28" s="347"/>
      <c r="DS28" s="347"/>
      <c r="DT28" s="347"/>
      <c r="DU28" s="348" t="str">
        <f t="shared" ref="DU28:DW28" si="130">IF(DQ28&lt;&gt;0,$AZ$17*DQ28,"")</f>
        <v/>
      </c>
      <c r="DV28" s="348" t="str">
        <f t="shared" si="130"/>
        <v/>
      </c>
      <c r="DW28" s="348" t="str">
        <f t="shared" si="130"/>
        <v/>
      </c>
      <c r="DX28" s="349"/>
      <c r="DY28" s="350"/>
      <c r="DZ28" s="351"/>
      <c r="EA28" s="351"/>
      <c r="EB28" s="351"/>
      <c r="EC28" s="351"/>
      <c r="ED28" s="351"/>
      <c r="EE28" s="351"/>
      <c r="EF28" s="348"/>
      <c r="EG28" s="345" t="str">
        <f t="shared" si="15"/>
        <v/>
      </c>
      <c r="EH28" s="346"/>
      <c r="EI28" s="347"/>
      <c r="EJ28" s="347"/>
      <c r="EK28" s="347"/>
      <c r="EL28" s="348" t="str">
        <f t="shared" ref="EL28:EN28" si="131">IF(EH28&lt;&gt;0,$AI$17*EH28,"")</f>
        <v/>
      </c>
      <c r="EM28" s="348" t="str">
        <f t="shared" si="131"/>
        <v/>
      </c>
      <c r="EN28" s="348" t="str">
        <f t="shared" si="131"/>
        <v/>
      </c>
      <c r="EO28" s="349"/>
      <c r="EP28" s="350"/>
      <c r="EQ28" s="351"/>
      <c r="ER28" s="351"/>
      <c r="ES28" s="351"/>
      <c r="ET28" s="351"/>
      <c r="EU28" s="351"/>
      <c r="EV28" s="351"/>
      <c r="EW28" s="348"/>
      <c r="EX28" s="345" t="str">
        <f t="shared" si="16"/>
        <v/>
      </c>
      <c r="EY28" s="346"/>
      <c r="EZ28" s="347"/>
      <c r="FA28" s="347"/>
      <c r="FB28" s="347"/>
      <c r="FC28" s="348" t="str">
        <f t="shared" ref="FC28:FE28" si="132">IF(EY28&lt;&gt;0,$EX$17*EY28,"")</f>
        <v/>
      </c>
      <c r="FD28" s="348" t="str">
        <f t="shared" si="132"/>
        <v/>
      </c>
      <c r="FE28" s="348" t="str">
        <f t="shared" si="132"/>
        <v/>
      </c>
      <c r="FF28" s="349"/>
      <c r="FG28" s="350" t="str">
        <f t="shared" ref="FG28:FG36" si="133">IF(FB28&lt;&gt;0,$EX$17*FB28,"")</f>
        <v/>
      </c>
      <c r="FH28" s="351" t="str">
        <f t="shared" ref="FH28:FH36" si="134">IF(($O28=$EX$15),"КП","")</f>
        <v/>
      </c>
      <c r="FI28" s="351" t="str">
        <f t="shared" ref="FI28:FI36" si="135">IF(($P28=$EX$15),"КР","")</f>
        <v/>
      </c>
      <c r="FJ28" s="351" t="str">
        <f t="shared" ref="FJ28:FJ36" si="136">IF(($Q28=$EX$15),"РГР",IF(($R28=$EX$15),"РГР",IF(($S28=$EX$15),"РГР",IF(($T28=$EX$15),"РГР",""))))</f>
        <v/>
      </c>
      <c r="FK28" s="351" t="str">
        <f t="shared" ref="FK28:FK36" si="137">IF(($U28=$EX$15),"контр",IF(($V28=$EX$15),"контр",IF(($W28=$EX$15),"контр",IF(($X28=$EX$15),"контр",""))))</f>
        <v/>
      </c>
      <c r="FL28" s="351" t="str">
        <f t="shared" ref="FL28:FL37" si="138">IF(($E28=$EX$15),"іспит",IF(($F28=$EX$15),"іспит",IF(($G28=$EX$15),"іспит",IF(($H28=$EX$15),"іспит",""))))</f>
        <v/>
      </c>
      <c r="FM28" s="351" t="str">
        <f t="shared" ref="FM28:FM36" si="139">IF(($I28=$EX$15),"залік",IF(($K28=$EX$15),"залік",IF(($L28=$EX$15),"залік",IF(($M28=$EX$15),"залік",IF(($N28=$EX$15),"залік","")))))</f>
        <v/>
      </c>
      <c r="FN28" s="348" t="str">
        <f t="shared" ref="FN28:FN36" si="140">IF(SUM(EY28:FA28)&lt;&gt;0,SUM(FC28:FF28),"")</f>
        <v/>
      </c>
      <c r="FO28" s="357" t="str">
        <f t="shared" ref="FO28:FO36" si="141">IF(SUM(FP28:FR28)&lt;&gt;0,SUM(FP28:FR28),"")</f>
        <v/>
      </c>
      <c r="FP28" s="346"/>
      <c r="FQ28" s="347"/>
      <c r="FR28" s="347"/>
      <c r="FS28" s="347"/>
      <c r="FT28" s="348" t="str">
        <f t="shared" ref="FT28:FV28" si="142">IF(FP28&lt;&gt;0,$FO$17*FP28,"")</f>
        <v/>
      </c>
      <c r="FU28" s="348" t="str">
        <f t="shared" si="142"/>
        <v/>
      </c>
      <c r="FV28" s="348" t="str">
        <f t="shared" si="142"/>
        <v/>
      </c>
      <c r="FW28" s="349"/>
      <c r="FX28" s="350" t="str">
        <f t="shared" ref="FX28:FX36" si="143">IF(FS28&lt;&gt;0,$FO$17*FS28,"")</f>
        <v/>
      </c>
      <c r="FY28" s="351" t="str">
        <f t="shared" ref="FY28:FY36" si="144">IF(($O28=$FO$15),"КП","")</f>
        <v/>
      </c>
      <c r="FZ28" s="351" t="str">
        <f t="shared" ref="FZ28:FZ36" si="145">IF(($P28=$FO$15),"КР","")</f>
        <v/>
      </c>
      <c r="GA28" s="351" t="str">
        <f t="shared" ref="GA28:GA36" si="146">IF(($Q28=$FO$15),"РГР",IF(($R28=$FO$15),"РГР",IF(($S28=$FO$15),"РГР",IF(($T28=$FO$15),"РГР",""))))</f>
        <v/>
      </c>
      <c r="GB28" s="351" t="str">
        <f t="shared" ref="GB28:GB36" si="147">IF(($U28=$FO$15),"контр",IF(($V28=$FO$15),"контр",IF(($W28=$FO$15),"контр",IF(($X28=$FO$15),"контр",""))))</f>
        <v/>
      </c>
      <c r="GC28" s="351" t="str">
        <f t="shared" ref="GC28:GC37" si="148">IF(($E28=$FO$15),"іспит",IF(($F28=$FO$15),"іспит",IF(($G28=$FO$15),"іспит",IF(($H28=$FO$15),"іспит",""))))</f>
        <v/>
      </c>
      <c r="GD28" s="351" t="str">
        <f t="shared" ref="GD28:GD36" si="149">IF(($I28=$FO$15),"залік",IF(($K28=$FO$15),"залік",IF(($L28=$FO$15),"залік",IF(($M28=$FO$15),"залік",IF(($N28=$FO$15),"залік","")))))</f>
        <v/>
      </c>
      <c r="GE28" s="348" t="str">
        <f t="shared" ref="GE28:GE36" si="150">IF(SUM(FP28:FR28)&lt;&gt;0,SUM(FT28:FW28),"")</f>
        <v/>
      </c>
      <c r="GF28" s="357" t="str">
        <f t="shared" ref="GF28:GF36" si="151">IF(SUM(GG28:GI28)&lt;&gt;0,SUM(GG28:GI28),"")</f>
        <v/>
      </c>
      <c r="GG28" s="346"/>
      <c r="GH28" s="347"/>
      <c r="GI28" s="347"/>
      <c r="GJ28" s="347"/>
      <c r="GK28" s="348" t="str">
        <f t="shared" ref="GK28:GM28" si="152">IF(GG28&lt;&gt;0,$GF$17*GG28,"")</f>
        <v/>
      </c>
      <c r="GL28" s="348" t="str">
        <f t="shared" si="152"/>
        <v/>
      </c>
      <c r="GM28" s="348" t="str">
        <f t="shared" si="152"/>
        <v/>
      </c>
      <c r="GN28" s="349"/>
      <c r="GO28" s="350" t="str">
        <f t="shared" ref="GO28:GO36" si="153">IF(GJ28&lt;&gt;0,$GF$17*GJ28,"")</f>
        <v/>
      </c>
      <c r="GP28" s="351" t="str">
        <f t="shared" ref="GP28:GP36" si="154">IF(($O28=$GF$15),"КП","")</f>
        <v/>
      </c>
      <c r="GQ28" s="351" t="str">
        <f t="shared" ref="GQ28:GQ36" si="155">IF(($P28=$GF$15),"КР","")</f>
        <v/>
      </c>
      <c r="GR28" s="351" t="str">
        <f t="shared" ref="GR28:GR36" si="156">IF(($Q28=$GF$15),"РГР",IF(($R28=$GF$15),"РГР",IF(($S28=$GF$15),"РГР",IF(($T28=$GF$15),"РГР",""))))</f>
        <v/>
      </c>
      <c r="GS28" s="351" t="str">
        <f t="shared" ref="GS28:GS36" si="157">IF(($U28=$GF$15),"контр",IF(($V28=$GF$15),"контр",IF(($W28=$GF$15),"контр",IF(($X28=$GF$15),"контр",""))))</f>
        <v/>
      </c>
      <c r="GT28" s="351" t="str">
        <f t="shared" ref="GT28:GT37" si="158">IF(($E28=$GF$15),"іспит",IF(($F28=$GF$15),"іспит",IF(($G28=$GF$15),"іспит",IF(($H28=$GF$15),"іспит",""))))</f>
        <v/>
      </c>
      <c r="GU28" s="351" t="str">
        <f t="shared" ref="GU28:GU36" si="159">IF(($I28=$GF$15),"залік",IF(($K28=$GF$15),"залік",IF(($L28=$GF$15),"залік",IF(($M28=$GF$15),"залік",IF(($N28=$GF$15),"залік","")))))</f>
        <v/>
      </c>
      <c r="GV28" s="348" t="str">
        <f t="shared" ref="GV28:GV36" si="160">IF(SUM(GG28:GI28)&lt;&gt;0,SUM(GK28:GN28),"")</f>
        <v/>
      </c>
      <c r="GW28" s="357" t="str">
        <f t="shared" ref="GW28:GW36" si="161">IF(SUM(GX28:GZ28)&lt;&gt;0,SUM(GX28:GZ28),"")</f>
        <v/>
      </c>
      <c r="GX28" s="346"/>
      <c r="GY28" s="347"/>
      <c r="GZ28" s="347"/>
      <c r="HA28" s="347"/>
      <c r="HB28" s="348" t="str">
        <f t="shared" ref="HB28:HD28" si="162">IF(GX28&lt;&gt;0,$GW$17*GX28,"")</f>
        <v/>
      </c>
      <c r="HC28" s="348" t="str">
        <f t="shared" si="162"/>
        <v/>
      </c>
      <c r="HD28" s="348" t="str">
        <f t="shared" si="162"/>
        <v/>
      </c>
      <c r="HE28" s="349"/>
      <c r="HF28" s="350" t="str">
        <f t="shared" ref="HF28:HF36" si="163">IF(HA28&lt;&gt;0,$GW$17*HA28,"")</f>
        <v/>
      </c>
      <c r="HG28" s="351" t="str">
        <f t="shared" ref="HG28:HG36" si="164">IF(($O28=$GW$15),"КП","")</f>
        <v/>
      </c>
      <c r="HH28" s="351" t="str">
        <f t="shared" ref="HH28:HH36" si="165">IF(($P28=$GW$15),"КР","")</f>
        <v/>
      </c>
      <c r="HI28" s="351" t="str">
        <f t="shared" ref="HI28:HI36" si="166">IF(($Q28=$GW$15),"РГР",IF(($R28=$GW$15),"РГР",IF(($S28=$GW$15),"РГР",IF(($T28=$GW$15),"РГР",""))))</f>
        <v/>
      </c>
      <c r="HJ28" s="351" t="str">
        <f t="shared" ref="HJ28:HJ36" si="167">IF(($U28=$GW$15),"контр",IF(($V28=$GW$15),"контр",IF(($W28=$GW$15),"контр",IF(($X28=$GW$15),"контр",""))))</f>
        <v/>
      </c>
      <c r="HK28" s="351" t="str">
        <f t="shared" ref="HK28:HK37" si="168">IF(($E28=$GW$15),"іспит",IF(($F28=$GW$15),"іспит",IF(($G28=$GW$15),"іспит",IF(($H28=$GW$15),"іспит",""))))</f>
        <v/>
      </c>
      <c r="HL28" s="351" t="str">
        <f t="shared" ref="HL28:HL36" si="169">IF(($I28=$GW$15),"залік",IF(($K28=$GW$15),"залік",IF(($L28=$GW$15),"залік",IF(($M28=$GW$15),"залік",IF(($N28=$GW$15),"залік","")))))</f>
        <v/>
      </c>
      <c r="HM28" s="348" t="str">
        <f t="shared" ref="HM28:HM36" si="170">IF(SUM(GX28:GZ28)&lt;&gt;0,SUM(HB28:HE28),"")</f>
        <v/>
      </c>
      <c r="HN28" s="357" t="str">
        <f t="shared" ref="HN28:HN36" si="171">IF(SUM(HO28:HQ28)&lt;&gt;0,SUM(HO28:HQ28),"")</f>
        <v/>
      </c>
      <c r="HO28" s="346"/>
      <c r="HP28" s="347"/>
      <c r="HQ28" s="347"/>
      <c r="HR28" s="347"/>
      <c r="HS28" s="348" t="str">
        <f t="shared" ref="HS28:HU28" si="172">IF(HO28&lt;&gt;0,$HN$17*HO28,"")</f>
        <v/>
      </c>
      <c r="HT28" s="348" t="str">
        <f t="shared" si="172"/>
        <v/>
      </c>
      <c r="HU28" s="348" t="str">
        <f t="shared" si="172"/>
        <v/>
      </c>
      <c r="HV28" s="349"/>
      <c r="HW28" s="350" t="str">
        <f t="shared" si="114"/>
        <v/>
      </c>
      <c r="HX28" s="351" t="str">
        <f t="shared" si="115"/>
        <v/>
      </c>
      <c r="HY28" s="351" t="str">
        <f t="shared" si="116"/>
        <v/>
      </c>
      <c r="HZ28" s="351" t="str">
        <f t="shared" si="117"/>
        <v/>
      </c>
      <c r="IA28" s="351" t="str">
        <f t="shared" si="118"/>
        <v/>
      </c>
      <c r="IB28" s="351" t="str">
        <f t="shared" si="119"/>
        <v/>
      </c>
      <c r="IC28" s="351" t="str">
        <f t="shared" si="120"/>
        <v/>
      </c>
      <c r="ID28" s="348" t="str">
        <f t="shared" si="121"/>
        <v/>
      </c>
      <c r="IE28" s="352" t="s">
        <v>170</v>
      </c>
    </row>
    <row r="29" spans="1:239" ht="19.5" customHeight="1">
      <c r="A29" s="332" t="s">
        <v>171</v>
      </c>
      <c r="B29" s="333"/>
      <c r="C29" s="334" t="s">
        <v>172</v>
      </c>
      <c r="D29" s="335" t="s">
        <v>170</v>
      </c>
      <c r="E29" s="336">
        <v>2</v>
      </c>
      <c r="F29" s="336"/>
      <c r="G29" s="336"/>
      <c r="H29" s="337"/>
      <c r="I29" s="336">
        <v>1</v>
      </c>
      <c r="J29" s="336"/>
      <c r="K29" s="336"/>
      <c r="L29" s="336"/>
      <c r="M29" s="336"/>
      <c r="N29" s="336"/>
      <c r="O29" s="338"/>
      <c r="P29" s="338"/>
      <c r="Q29" s="336"/>
      <c r="R29" s="336"/>
      <c r="S29" s="336"/>
      <c r="T29" s="337"/>
      <c r="U29" s="336"/>
      <c r="V29" s="336"/>
      <c r="W29" s="336"/>
      <c r="X29" s="336"/>
      <c r="Y29" s="362">
        <v>5</v>
      </c>
      <c r="Z29" s="340"/>
      <c r="AA29" s="341">
        <f t="shared" ref="AA29:AA30" si="173">Y29*30</f>
        <v>150</v>
      </c>
      <c r="AB29" s="336">
        <f t="shared" si="122"/>
        <v>68</v>
      </c>
      <c r="AC29" s="338">
        <v>0</v>
      </c>
      <c r="AD29" s="338">
        <v>0</v>
      </c>
      <c r="AE29" s="338">
        <v>68</v>
      </c>
      <c r="AF29" s="342">
        <f t="shared" si="123"/>
        <v>82</v>
      </c>
      <c r="AG29" s="343">
        <f t="shared" si="124"/>
        <v>0.54666666666666663</v>
      </c>
      <c r="AH29" s="344">
        <f t="shared" si="112"/>
        <v>82</v>
      </c>
      <c r="AI29" s="357">
        <v>2</v>
      </c>
      <c r="AJ29" s="346">
        <v>2</v>
      </c>
      <c r="AK29" s="347">
        <v>1</v>
      </c>
      <c r="AL29" s="347"/>
      <c r="AM29" s="347"/>
      <c r="AN29" s="348">
        <f t="shared" ref="AN29:AP29" si="174">IF(AJ29&lt;&gt;0,$AI$17*AJ29,"")</f>
        <v>32</v>
      </c>
      <c r="AO29" s="348">
        <f t="shared" si="174"/>
        <v>16</v>
      </c>
      <c r="AP29" s="348" t="str">
        <f t="shared" si="174"/>
        <v/>
      </c>
      <c r="AQ29" s="349"/>
      <c r="AR29" s="350"/>
      <c r="AS29" s="351"/>
      <c r="AT29" s="351"/>
      <c r="AU29" s="351"/>
      <c r="AV29" s="351"/>
      <c r="AW29" s="351"/>
      <c r="AX29" s="351"/>
      <c r="AY29" s="348"/>
      <c r="AZ29" s="345">
        <v>2</v>
      </c>
      <c r="BA29" s="346"/>
      <c r="BB29" s="347"/>
      <c r="BC29" s="347"/>
      <c r="BD29" s="347"/>
      <c r="BE29" s="348" t="str">
        <f t="shared" ref="BE29:BG29" si="175">IF(BA29&lt;&gt;0,$AZ$17*BA29,"")</f>
        <v/>
      </c>
      <c r="BF29" s="348" t="str">
        <f t="shared" si="175"/>
        <v/>
      </c>
      <c r="BG29" s="348" t="str">
        <f t="shared" si="175"/>
        <v/>
      </c>
      <c r="BH29" s="349"/>
      <c r="BI29" s="350"/>
      <c r="BJ29" s="351"/>
      <c r="BK29" s="351"/>
      <c r="BL29" s="351"/>
      <c r="BM29" s="351"/>
      <c r="BN29" s="351"/>
      <c r="BO29" s="351"/>
      <c r="BP29" s="348"/>
      <c r="BQ29" s="345" t="str">
        <f t="shared" si="8"/>
        <v/>
      </c>
      <c r="BR29" s="346"/>
      <c r="BS29" s="347"/>
      <c r="BT29" s="347"/>
      <c r="BU29" s="347"/>
      <c r="BV29" s="348" t="str">
        <f t="shared" ref="BV29:BX29" si="176">IF(BR29&lt;&gt;0,$BQ$17*BR29,"")</f>
        <v/>
      </c>
      <c r="BW29" s="348" t="str">
        <f t="shared" si="176"/>
        <v/>
      </c>
      <c r="BX29" s="348" t="str">
        <f t="shared" si="176"/>
        <v/>
      </c>
      <c r="BY29" s="349"/>
      <c r="BZ29" s="350"/>
      <c r="CA29" s="351"/>
      <c r="CB29" s="351"/>
      <c r="CC29" s="351"/>
      <c r="CD29" s="351"/>
      <c r="CE29" s="351"/>
      <c r="CF29" s="351"/>
      <c r="CG29" s="348"/>
      <c r="CH29" s="345" t="str">
        <f t="shared" si="10"/>
        <v/>
      </c>
      <c r="CI29" s="346"/>
      <c r="CJ29" s="347"/>
      <c r="CK29" s="347"/>
      <c r="CL29" s="347"/>
      <c r="CM29" s="348" t="str">
        <f t="shared" ref="CM29:CO29" si="177">IF(CI29&lt;&gt;0,$CH$17*CI29,"")</f>
        <v/>
      </c>
      <c r="CN29" s="348" t="str">
        <f t="shared" si="177"/>
        <v/>
      </c>
      <c r="CO29" s="348" t="str">
        <f t="shared" si="177"/>
        <v/>
      </c>
      <c r="CP29" s="349"/>
      <c r="CQ29" s="350"/>
      <c r="CR29" s="351"/>
      <c r="CS29" s="351"/>
      <c r="CT29" s="351"/>
      <c r="CU29" s="351"/>
      <c r="CV29" s="351"/>
      <c r="CW29" s="351"/>
      <c r="CX29" s="348"/>
      <c r="CY29" s="345" t="str">
        <f t="shared" si="12"/>
        <v/>
      </c>
      <c r="CZ29" s="346"/>
      <c r="DA29" s="347"/>
      <c r="DB29" s="347"/>
      <c r="DC29" s="347"/>
      <c r="DD29" s="348" t="str">
        <f t="shared" ref="DD29:DF29" si="178">IF(CZ29&lt;&gt;0,$AI$17*CZ29,"")</f>
        <v/>
      </c>
      <c r="DE29" s="348" t="str">
        <f t="shared" si="178"/>
        <v/>
      </c>
      <c r="DF29" s="348" t="str">
        <f t="shared" si="178"/>
        <v/>
      </c>
      <c r="DG29" s="349"/>
      <c r="DH29" s="350"/>
      <c r="DI29" s="351"/>
      <c r="DJ29" s="351"/>
      <c r="DK29" s="351"/>
      <c r="DL29" s="351"/>
      <c r="DM29" s="351"/>
      <c r="DN29" s="351"/>
      <c r="DO29" s="348"/>
      <c r="DP29" s="345" t="str">
        <f t="shared" si="14"/>
        <v/>
      </c>
      <c r="DQ29" s="346"/>
      <c r="DR29" s="347"/>
      <c r="DS29" s="347"/>
      <c r="DT29" s="347"/>
      <c r="DU29" s="348" t="str">
        <f t="shared" ref="DU29:DW29" si="179">IF(DQ29&lt;&gt;0,$AZ$17*DQ29,"")</f>
        <v/>
      </c>
      <c r="DV29" s="348" t="str">
        <f t="shared" si="179"/>
        <v/>
      </c>
      <c r="DW29" s="348" t="str">
        <f t="shared" si="179"/>
        <v/>
      </c>
      <c r="DX29" s="349"/>
      <c r="DY29" s="350"/>
      <c r="DZ29" s="351"/>
      <c r="EA29" s="351"/>
      <c r="EB29" s="351"/>
      <c r="EC29" s="351"/>
      <c r="ED29" s="351"/>
      <c r="EE29" s="351"/>
      <c r="EF29" s="348"/>
      <c r="EG29" s="345" t="str">
        <f t="shared" si="15"/>
        <v/>
      </c>
      <c r="EH29" s="346"/>
      <c r="EI29" s="347"/>
      <c r="EJ29" s="347"/>
      <c r="EK29" s="347"/>
      <c r="EL29" s="348" t="str">
        <f t="shared" ref="EL29:EN29" si="180">IF(EH29&lt;&gt;0,$AI$17*EH29,"")</f>
        <v/>
      </c>
      <c r="EM29" s="348" t="str">
        <f t="shared" si="180"/>
        <v/>
      </c>
      <c r="EN29" s="348" t="str">
        <f t="shared" si="180"/>
        <v/>
      </c>
      <c r="EO29" s="349"/>
      <c r="EP29" s="350"/>
      <c r="EQ29" s="351"/>
      <c r="ER29" s="351"/>
      <c r="ES29" s="351"/>
      <c r="ET29" s="351"/>
      <c r="EU29" s="351"/>
      <c r="EV29" s="351"/>
      <c r="EW29" s="348"/>
      <c r="EX29" s="345" t="str">
        <f t="shared" si="16"/>
        <v/>
      </c>
      <c r="EY29" s="346"/>
      <c r="EZ29" s="347"/>
      <c r="FA29" s="347"/>
      <c r="FB29" s="347"/>
      <c r="FC29" s="348" t="str">
        <f t="shared" ref="FC29:FE29" si="181">IF(EY29&lt;&gt;0,$EX$17*EY29,"")</f>
        <v/>
      </c>
      <c r="FD29" s="348" t="str">
        <f t="shared" si="181"/>
        <v/>
      </c>
      <c r="FE29" s="348" t="str">
        <f t="shared" si="181"/>
        <v/>
      </c>
      <c r="FF29" s="349"/>
      <c r="FG29" s="350" t="str">
        <f t="shared" si="133"/>
        <v/>
      </c>
      <c r="FH29" s="351" t="str">
        <f t="shared" si="134"/>
        <v/>
      </c>
      <c r="FI29" s="351" t="str">
        <f t="shared" si="135"/>
        <v/>
      </c>
      <c r="FJ29" s="351" t="str">
        <f t="shared" si="136"/>
        <v/>
      </c>
      <c r="FK29" s="351" t="str">
        <f t="shared" si="137"/>
        <v/>
      </c>
      <c r="FL29" s="351" t="str">
        <f t="shared" si="138"/>
        <v/>
      </c>
      <c r="FM29" s="351" t="str">
        <f t="shared" si="139"/>
        <v/>
      </c>
      <c r="FN29" s="348" t="str">
        <f t="shared" si="140"/>
        <v/>
      </c>
      <c r="FO29" s="357" t="str">
        <f t="shared" si="141"/>
        <v/>
      </c>
      <c r="FP29" s="346"/>
      <c r="FQ29" s="347"/>
      <c r="FR29" s="347"/>
      <c r="FS29" s="347"/>
      <c r="FT29" s="348" t="str">
        <f t="shared" ref="FT29:FV29" si="182">IF(FP29&lt;&gt;0,$FO$17*FP29,"")</f>
        <v/>
      </c>
      <c r="FU29" s="348" t="str">
        <f t="shared" si="182"/>
        <v/>
      </c>
      <c r="FV29" s="348" t="str">
        <f t="shared" si="182"/>
        <v/>
      </c>
      <c r="FW29" s="349"/>
      <c r="FX29" s="350" t="str">
        <f t="shared" si="143"/>
        <v/>
      </c>
      <c r="FY29" s="351" t="str">
        <f t="shared" si="144"/>
        <v/>
      </c>
      <c r="FZ29" s="351" t="str">
        <f t="shared" si="145"/>
        <v/>
      </c>
      <c r="GA29" s="351" t="str">
        <f t="shared" si="146"/>
        <v/>
      </c>
      <c r="GB29" s="351" t="str">
        <f t="shared" si="147"/>
        <v/>
      </c>
      <c r="GC29" s="351" t="str">
        <f t="shared" si="148"/>
        <v/>
      </c>
      <c r="GD29" s="351" t="str">
        <f t="shared" si="149"/>
        <v/>
      </c>
      <c r="GE29" s="348" t="str">
        <f t="shared" si="150"/>
        <v/>
      </c>
      <c r="GF29" s="357" t="str">
        <f t="shared" si="151"/>
        <v/>
      </c>
      <c r="GG29" s="346"/>
      <c r="GH29" s="347"/>
      <c r="GI29" s="347"/>
      <c r="GJ29" s="347"/>
      <c r="GK29" s="348" t="str">
        <f t="shared" ref="GK29:GM29" si="183">IF(GG29&lt;&gt;0,$GF$17*GG29,"")</f>
        <v/>
      </c>
      <c r="GL29" s="348" t="str">
        <f t="shared" si="183"/>
        <v/>
      </c>
      <c r="GM29" s="348" t="str">
        <f t="shared" si="183"/>
        <v/>
      </c>
      <c r="GN29" s="349"/>
      <c r="GO29" s="350" t="str">
        <f t="shared" si="153"/>
        <v/>
      </c>
      <c r="GP29" s="351" t="str">
        <f t="shared" si="154"/>
        <v/>
      </c>
      <c r="GQ29" s="351" t="str">
        <f t="shared" si="155"/>
        <v/>
      </c>
      <c r="GR29" s="351" t="str">
        <f t="shared" si="156"/>
        <v/>
      </c>
      <c r="GS29" s="351" t="str">
        <f t="shared" si="157"/>
        <v/>
      </c>
      <c r="GT29" s="351" t="str">
        <f t="shared" si="158"/>
        <v/>
      </c>
      <c r="GU29" s="351" t="str">
        <f t="shared" si="159"/>
        <v/>
      </c>
      <c r="GV29" s="348" t="str">
        <f t="shared" si="160"/>
        <v/>
      </c>
      <c r="GW29" s="357" t="str">
        <f t="shared" si="161"/>
        <v/>
      </c>
      <c r="GX29" s="346"/>
      <c r="GY29" s="347"/>
      <c r="GZ29" s="347"/>
      <c r="HA29" s="347"/>
      <c r="HB29" s="348" t="str">
        <f t="shared" ref="HB29:HD29" si="184">IF(GX29&lt;&gt;0,$GW$17*GX29,"")</f>
        <v/>
      </c>
      <c r="HC29" s="348" t="str">
        <f t="shared" si="184"/>
        <v/>
      </c>
      <c r="HD29" s="348" t="str">
        <f t="shared" si="184"/>
        <v/>
      </c>
      <c r="HE29" s="349"/>
      <c r="HF29" s="350" t="str">
        <f t="shared" si="163"/>
        <v/>
      </c>
      <c r="HG29" s="351" t="str">
        <f t="shared" si="164"/>
        <v/>
      </c>
      <c r="HH29" s="351" t="str">
        <f t="shared" si="165"/>
        <v/>
      </c>
      <c r="HI29" s="351" t="str">
        <f t="shared" si="166"/>
        <v/>
      </c>
      <c r="HJ29" s="351" t="str">
        <f t="shared" si="167"/>
        <v/>
      </c>
      <c r="HK29" s="351" t="str">
        <f t="shared" si="168"/>
        <v/>
      </c>
      <c r="HL29" s="351" t="str">
        <f t="shared" si="169"/>
        <v/>
      </c>
      <c r="HM29" s="348" t="str">
        <f t="shared" si="170"/>
        <v/>
      </c>
      <c r="HN29" s="357" t="str">
        <f t="shared" si="171"/>
        <v/>
      </c>
      <c r="HO29" s="346"/>
      <c r="HP29" s="347"/>
      <c r="HQ29" s="347"/>
      <c r="HR29" s="347"/>
      <c r="HS29" s="348" t="str">
        <f t="shared" ref="HS29:HU29" si="185">IF(HO29&lt;&gt;0,$HN$17*HO29,"")</f>
        <v/>
      </c>
      <c r="HT29" s="348" t="str">
        <f t="shared" si="185"/>
        <v/>
      </c>
      <c r="HU29" s="348" t="str">
        <f t="shared" si="185"/>
        <v/>
      </c>
      <c r="HV29" s="349"/>
      <c r="HW29" s="350" t="str">
        <f t="shared" si="114"/>
        <v/>
      </c>
      <c r="HX29" s="351" t="str">
        <f t="shared" si="115"/>
        <v/>
      </c>
      <c r="HY29" s="351" t="str">
        <f t="shared" si="116"/>
        <v/>
      </c>
      <c r="HZ29" s="351" t="str">
        <f t="shared" si="117"/>
        <v/>
      </c>
      <c r="IA29" s="351" t="str">
        <f t="shared" si="118"/>
        <v/>
      </c>
      <c r="IB29" s="351" t="str">
        <f t="shared" si="119"/>
        <v/>
      </c>
      <c r="IC29" s="351" t="str">
        <f t="shared" si="120"/>
        <v/>
      </c>
      <c r="ID29" s="348" t="str">
        <f t="shared" si="121"/>
        <v/>
      </c>
      <c r="IE29" s="352" t="s">
        <v>170</v>
      </c>
    </row>
    <row r="30" spans="1:239" ht="19.5" customHeight="1">
      <c r="A30" s="332" t="s">
        <v>173</v>
      </c>
      <c r="B30" s="333"/>
      <c r="C30" s="334" t="s">
        <v>174</v>
      </c>
      <c r="D30" s="335" t="s">
        <v>170</v>
      </c>
      <c r="E30" s="336">
        <v>5</v>
      </c>
      <c r="F30" s="336"/>
      <c r="G30" s="336"/>
      <c r="H30" s="337"/>
      <c r="I30" s="336"/>
      <c r="J30" s="336"/>
      <c r="K30" s="336"/>
      <c r="L30" s="336"/>
      <c r="M30" s="336"/>
      <c r="N30" s="336"/>
      <c r="O30" s="338"/>
      <c r="P30" s="338">
        <v>5</v>
      </c>
      <c r="Q30" s="336"/>
      <c r="R30" s="336"/>
      <c r="S30" s="336"/>
      <c r="T30" s="337"/>
      <c r="U30" s="336"/>
      <c r="V30" s="336"/>
      <c r="W30" s="336"/>
      <c r="X30" s="336"/>
      <c r="Y30" s="362">
        <v>4</v>
      </c>
      <c r="Z30" s="340"/>
      <c r="AA30" s="341">
        <f t="shared" si="173"/>
        <v>120</v>
      </c>
      <c r="AB30" s="336">
        <v>48</v>
      </c>
      <c r="AC30" s="338">
        <v>32</v>
      </c>
      <c r="AD30" s="338">
        <v>16</v>
      </c>
      <c r="AE30" s="338">
        <f t="shared" ref="AE30:AE31" si="186">$AI$17*AL30+BC30*$AZ$17+BT30*$BQ$17+CK30*$CH$17+DB30*$CY$17+DS30*$DP$17+EJ30*$EG$17+FA30*$EX$17+FR30*$FO$17+GZ30*$GW$17+GI30*$GF$17+HQ30*$HN$17</f>
        <v>0</v>
      </c>
      <c r="AF30" s="342">
        <f t="shared" si="123"/>
        <v>72</v>
      </c>
      <c r="AG30" s="343">
        <f t="shared" si="124"/>
        <v>0.6</v>
      </c>
      <c r="AH30" s="344">
        <f t="shared" si="112"/>
        <v>72</v>
      </c>
      <c r="AI30" s="357"/>
      <c r="AJ30" s="346">
        <v>2</v>
      </c>
      <c r="AK30" s="347">
        <v>1</v>
      </c>
      <c r="AL30" s="347"/>
      <c r="AM30" s="347"/>
      <c r="AN30" s="348">
        <f t="shared" ref="AN30:AP30" si="187">IF(AJ30&lt;&gt;0,$AI$17*AJ30,"")</f>
        <v>32</v>
      </c>
      <c r="AO30" s="348">
        <f t="shared" si="187"/>
        <v>16</v>
      </c>
      <c r="AP30" s="348" t="str">
        <f t="shared" si="187"/>
        <v/>
      </c>
      <c r="AQ30" s="349"/>
      <c r="AR30" s="350"/>
      <c r="AS30" s="351"/>
      <c r="AT30" s="351"/>
      <c r="AU30" s="351"/>
      <c r="AV30" s="351"/>
      <c r="AW30" s="351"/>
      <c r="AX30" s="351"/>
      <c r="AY30" s="348"/>
      <c r="AZ30" s="345" t="str">
        <f>IF(SUM(BA30:BD30)&lt;&gt;0,SUM(BA30:BD30),"")</f>
        <v/>
      </c>
      <c r="BA30" s="346"/>
      <c r="BB30" s="347"/>
      <c r="BC30" s="347"/>
      <c r="BD30" s="347"/>
      <c r="BE30" s="348" t="str">
        <f t="shared" ref="BE30:BG30" si="188">IF(BA30&lt;&gt;0,$AZ$17*BA30,"")</f>
        <v/>
      </c>
      <c r="BF30" s="348" t="str">
        <f t="shared" si="188"/>
        <v/>
      </c>
      <c r="BG30" s="348" t="str">
        <f t="shared" si="188"/>
        <v/>
      </c>
      <c r="BH30" s="349"/>
      <c r="BI30" s="350"/>
      <c r="BJ30" s="351"/>
      <c r="BK30" s="351"/>
      <c r="BL30" s="351"/>
      <c r="BM30" s="351"/>
      <c r="BN30" s="351"/>
      <c r="BO30" s="351"/>
      <c r="BP30" s="348"/>
      <c r="BQ30" s="345" t="str">
        <f t="shared" si="8"/>
        <v/>
      </c>
      <c r="BR30" s="346"/>
      <c r="BS30" s="347"/>
      <c r="BT30" s="347"/>
      <c r="BU30" s="347"/>
      <c r="BV30" s="348" t="str">
        <f t="shared" ref="BV30:BX30" si="189">IF(BR30&lt;&gt;0,$BQ$17*BR30,"")</f>
        <v/>
      </c>
      <c r="BW30" s="348" t="str">
        <f t="shared" si="189"/>
        <v/>
      </c>
      <c r="BX30" s="348" t="str">
        <f t="shared" si="189"/>
        <v/>
      </c>
      <c r="BY30" s="349"/>
      <c r="BZ30" s="350"/>
      <c r="CA30" s="351"/>
      <c r="CB30" s="351"/>
      <c r="CC30" s="351"/>
      <c r="CD30" s="351"/>
      <c r="CE30" s="351"/>
      <c r="CF30" s="351"/>
      <c r="CG30" s="348"/>
      <c r="CH30" s="345"/>
      <c r="CI30" s="346"/>
      <c r="CJ30" s="347"/>
      <c r="CK30" s="347"/>
      <c r="CL30" s="347"/>
      <c r="CM30" s="348" t="str">
        <f t="shared" ref="CM30:CO30" si="190">IF(CI30&lt;&gt;0,$CH$17*CI30,"")</f>
        <v/>
      </c>
      <c r="CN30" s="348" t="str">
        <f t="shared" si="190"/>
        <v/>
      </c>
      <c r="CO30" s="348" t="str">
        <f t="shared" si="190"/>
        <v/>
      </c>
      <c r="CP30" s="349"/>
      <c r="CQ30" s="350"/>
      <c r="CR30" s="351"/>
      <c r="CS30" s="351"/>
      <c r="CT30" s="351"/>
      <c r="CU30" s="351"/>
      <c r="CV30" s="351"/>
      <c r="CW30" s="351"/>
      <c r="CX30" s="348"/>
      <c r="CY30" s="345">
        <v>3</v>
      </c>
      <c r="CZ30" s="346"/>
      <c r="DA30" s="347"/>
      <c r="DB30" s="347"/>
      <c r="DC30" s="347"/>
      <c r="DD30" s="348" t="str">
        <f t="shared" ref="DD30:DF30" si="191">IF(CZ30&lt;&gt;0,$AI$17*CZ30,"")</f>
        <v/>
      </c>
      <c r="DE30" s="348" t="str">
        <f t="shared" si="191"/>
        <v/>
      </c>
      <c r="DF30" s="348" t="str">
        <f t="shared" si="191"/>
        <v/>
      </c>
      <c r="DG30" s="349"/>
      <c r="DH30" s="350"/>
      <c r="DI30" s="351"/>
      <c r="DJ30" s="351"/>
      <c r="DK30" s="351"/>
      <c r="DL30" s="351"/>
      <c r="DM30" s="351"/>
      <c r="DN30" s="351"/>
      <c r="DO30" s="348"/>
      <c r="DP30" s="345" t="str">
        <f t="shared" si="14"/>
        <v/>
      </c>
      <c r="DQ30" s="346"/>
      <c r="DR30" s="347"/>
      <c r="DS30" s="347"/>
      <c r="DT30" s="347"/>
      <c r="DU30" s="348" t="str">
        <f t="shared" ref="DU30:DW30" si="192">IF(DQ30&lt;&gt;0,$AZ$17*DQ30,"")</f>
        <v/>
      </c>
      <c r="DV30" s="348" t="str">
        <f t="shared" si="192"/>
        <v/>
      </c>
      <c r="DW30" s="348" t="str">
        <f t="shared" si="192"/>
        <v/>
      </c>
      <c r="DX30" s="349"/>
      <c r="DY30" s="350"/>
      <c r="DZ30" s="351"/>
      <c r="EA30" s="351"/>
      <c r="EB30" s="351"/>
      <c r="EC30" s="351"/>
      <c r="ED30" s="351"/>
      <c r="EE30" s="351"/>
      <c r="EF30" s="348"/>
      <c r="EG30" s="345" t="str">
        <f t="shared" si="15"/>
        <v/>
      </c>
      <c r="EH30" s="346"/>
      <c r="EI30" s="347"/>
      <c r="EJ30" s="347"/>
      <c r="EK30" s="347"/>
      <c r="EL30" s="348" t="str">
        <f t="shared" ref="EL30:EN30" si="193">IF(EH30&lt;&gt;0,$AI$17*EH30,"")</f>
        <v/>
      </c>
      <c r="EM30" s="348" t="str">
        <f t="shared" si="193"/>
        <v/>
      </c>
      <c r="EN30" s="348" t="str">
        <f t="shared" si="193"/>
        <v/>
      </c>
      <c r="EO30" s="349"/>
      <c r="EP30" s="350"/>
      <c r="EQ30" s="351"/>
      <c r="ER30" s="351"/>
      <c r="ES30" s="351"/>
      <c r="ET30" s="351"/>
      <c r="EU30" s="351"/>
      <c r="EV30" s="351"/>
      <c r="EW30" s="348"/>
      <c r="EX30" s="345" t="str">
        <f t="shared" si="16"/>
        <v/>
      </c>
      <c r="EY30" s="346"/>
      <c r="EZ30" s="347"/>
      <c r="FA30" s="347"/>
      <c r="FB30" s="347"/>
      <c r="FC30" s="348" t="str">
        <f t="shared" ref="FC30:FE30" si="194">IF(EY30&lt;&gt;0,$EX$17*EY30,"")</f>
        <v/>
      </c>
      <c r="FD30" s="348" t="str">
        <f t="shared" si="194"/>
        <v/>
      </c>
      <c r="FE30" s="348" t="str">
        <f t="shared" si="194"/>
        <v/>
      </c>
      <c r="FF30" s="349"/>
      <c r="FG30" s="350" t="str">
        <f t="shared" si="133"/>
        <v/>
      </c>
      <c r="FH30" s="351" t="str">
        <f t="shared" si="134"/>
        <v/>
      </c>
      <c r="FI30" s="351" t="str">
        <f t="shared" si="135"/>
        <v/>
      </c>
      <c r="FJ30" s="351" t="str">
        <f t="shared" si="136"/>
        <v/>
      </c>
      <c r="FK30" s="351" t="str">
        <f t="shared" si="137"/>
        <v/>
      </c>
      <c r="FL30" s="351" t="str">
        <f t="shared" si="138"/>
        <v/>
      </c>
      <c r="FM30" s="351" t="str">
        <f t="shared" si="139"/>
        <v/>
      </c>
      <c r="FN30" s="348" t="str">
        <f t="shared" si="140"/>
        <v/>
      </c>
      <c r="FO30" s="357" t="str">
        <f t="shared" si="141"/>
        <v/>
      </c>
      <c r="FP30" s="346"/>
      <c r="FQ30" s="347"/>
      <c r="FR30" s="347"/>
      <c r="FS30" s="347"/>
      <c r="FT30" s="348" t="str">
        <f t="shared" ref="FT30:FV30" si="195">IF(FP30&lt;&gt;0,$FO$17*FP30,"")</f>
        <v/>
      </c>
      <c r="FU30" s="348" t="str">
        <f t="shared" si="195"/>
        <v/>
      </c>
      <c r="FV30" s="348" t="str">
        <f t="shared" si="195"/>
        <v/>
      </c>
      <c r="FW30" s="349"/>
      <c r="FX30" s="350" t="str">
        <f t="shared" si="143"/>
        <v/>
      </c>
      <c r="FY30" s="351" t="str">
        <f t="shared" si="144"/>
        <v/>
      </c>
      <c r="FZ30" s="351" t="str">
        <f t="shared" si="145"/>
        <v/>
      </c>
      <c r="GA30" s="351" t="str">
        <f t="shared" si="146"/>
        <v/>
      </c>
      <c r="GB30" s="351" t="str">
        <f t="shared" si="147"/>
        <v/>
      </c>
      <c r="GC30" s="351" t="str">
        <f t="shared" si="148"/>
        <v/>
      </c>
      <c r="GD30" s="351" t="str">
        <f t="shared" si="149"/>
        <v/>
      </c>
      <c r="GE30" s="348" t="str">
        <f t="shared" si="150"/>
        <v/>
      </c>
      <c r="GF30" s="357" t="str">
        <f t="shared" si="151"/>
        <v/>
      </c>
      <c r="GG30" s="346"/>
      <c r="GH30" s="347"/>
      <c r="GI30" s="347"/>
      <c r="GJ30" s="347"/>
      <c r="GK30" s="348" t="str">
        <f t="shared" ref="GK30:GM30" si="196">IF(GG30&lt;&gt;0,$GF$17*GG30,"")</f>
        <v/>
      </c>
      <c r="GL30" s="348" t="str">
        <f t="shared" si="196"/>
        <v/>
      </c>
      <c r="GM30" s="348" t="str">
        <f t="shared" si="196"/>
        <v/>
      </c>
      <c r="GN30" s="349"/>
      <c r="GO30" s="350" t="str">
        <f t="shared" si="153"/>
        <v/>
      </c>
      <c r="GP30" s="351" t="str">
        <f t="shared" si="154"/>
        <v/>
      </c>
      <c r="GQ30" s="351" t="str">
        <f t="shared" si="155"/>
        <v/>
      </c>
      <c r="GR30" s="351" t="str">
        <f t="shared" si="156"/>
        <v/>
      </c>
      <c r="GS30" s="351" t="str">
        <f t="shared" si="157"/>
        <v/>
      </c>
      <c r="GT30" s="351" t="str">
        <f t="shared" si="158"/>
        <v/>
      </c>
      <c r="GU30" s="351" t="str">
        <f t="shared" si="159"/>
        <v/>
      </c>
      <c r="GV30" s="348" t="str">
        <f t="shared" si="160"/>
        <v/>
      </c>
      <c r="GW30" s="357" t="str">
        <f t="shared" si="161"/>
        <v/>
      </c>
      <c r="GX30" s="346"/>
      <c r="GY30" s="347"/>
      <c r="GZ30" s="347"/>
      <c r="HA30" s="347"/>
      <c r="HB30" s="348" t="str">
        <f t="shared" ref="HB30:HD30" si="197">IF(GX30&lt;&gt;0,$GW$17*GX30,"")</f>
        <v/>
      </c>
      <c r="HC30" s="348" t="str">
        <f t="shared" si="197"/>
        <v/>
      </c>
      <c r="HD30" s="348" t="str">
        <f t="shared" si="197"/>
        <v/>
      </c>
      <c r="HE30" s="349"/>
      <c r="HF30" s="350" t="str">
        <f t="shared" si="163"/>
        <v/>
      </c>
      <c r="HG30" s="351" t="str">
        <f t="shared" si="164"/>
        <v/>
      </c>
      <c r="HH30" s="351" t="str">
        <f t="shared" si="165"/>
        <v/>
      </c>
      <c r="HI30" s="351" t="str">
        <f t="shared" si="166"/>
        <v/>
      </c>
      <c r="HJ30" s="351" t="str">
        <f t="shared" si="167"/>
        <v/>
      </c>
      <c r="HK30" s="351" t="str">
        <f t="shared" si="168"/>
        <v/>
      </c>
      <c r="HL30" s="351" t="str">
        <f t="shared" si="169"/>
        <v/>
      </c>
      <c r="HM30" s="348" t="str">
        <f t="shared" si="170"/>
        <v/>
      </c>
      <c r="HN30" s="357" t="str">
        <f t="shared" si="171"/>
        <v/>
      </c>
      <c r="HO30" s="346"/>
      <c r="HP30" s="347"/>
      <c r="HQ30" s="347"/>
      <c r="HR30" s="347"/>
      <c r="HS30" s="348" t="str">
        <f t="shared" ref="HS30:HU30" si="198">IF(HO30&lt;&gt;0,$HN$17*HO30,"")</f>
        <v/>
      </c>
      <c r="HT30" s="348" t="str">
        <f t="shared" si="198"/>
        <v/>
      </c>
      <c r="HU30" s="348" t="str">
        <f t="shared" si="198"/>
        <v/>
      </c>
      <c r="HV30" s="349"/>
      <c r="HW30" s="350" t="str">
        <f t="shared" si="114"/>
        <v/>
      </c>
      <c r="HX30" s="351" t="str">
        <f t="shared" si="115"/>
        <v/>
      </c>
      <c r="HY30" s="351" t="str">
        <f t="shared" si="116"/>
        <v/>
      </c>
      <c r="HZ30" s="351" t="str">
        <f t="shared" si="117"/>
        <v/>
      </c>
      <c r="IA30" s="351" t="str">
        <f t="shared" si="118"/>
        <v/>
      </c>
      <c r="IB30" s="351" t="str">
        <f t="shared" si="119"/>
        <v/>
      </c>
      <c r="IC30" s="351" t="str">
        <f t="shared" si="120"/>
        <v/>
      </c>
      <c r="ID30" s="348" t="str">
        <f t="shared" si="121"/>
        <v/>
      </c>
      <c r="IE30" s="352" t="s">
        <v>170</v>
      </c>
    </row>
    <row r="31" spans="1:239" ht="19.5" customHeight="1">
      <c r="A31" s="332" t="s">
        <v>175</v>
      </c>
      <c r="B31" s="333"/>
      <c r="C31" s="334" t="s">
        <v>176</v>
      </c>
      <c r="D31" s="335" t="s">
        <v>170</v>
      </c>
      <c r="E31" s="336">
        <v>8</v>
      </c>
      <c r="F31" s="336"/>
      <c r="G31" s="336"/>
      <c r="H31" s="337"/>
      <c r="I31" s="336"/>
      <c r="J31" s="336"/>
      <c r="K31" s="336"/>
      <c r="L31" s="336"/>
      <c r="M31" s="336"/>
      <c r="N31" s="336"/>
      <c r="O31" s="338"/>
      <c r="P31" s="338">
        <v>8</v>
      </c>
      <c r="Q31" s="336"/>
      <c r="R31" s="336"/>
      <c r="S31" s="336"/>
      <c r="T31" s="337"/>
      <c r="U31" s="336"/>
      <c r="V31" s="336"/>
      <c r="W31" s="336"/>
      <c r="X31" s="336"/>
      <c r="Y31" s="362">
        <v>6</v>
      </c>
      <c r="Z31" s="340"/>
      <c r="AA31" s="341">
        <v>180</v>
      </c>
      <c r="AB31" s="336">
        <v>64</v>
      </c>
      <c r="AC31" s="338">
        <v>32</v>
      </c>
      <c r="AD31" s="338">
        <v>32</v>
      </c>
      <c r="AE31" s="338">
        <f t="shared" si="186"/>
        <v>0</v>
      </c>
      <c r="AF31" s="342">
        <f t="shared" si="123"/>
        <v>116</v>
      </c>
      <c r="AG31" s="343">
        <f t="shared" si="124"/>
        <v>0.64444444444444449</v>
      </c>
      <c r="AH31" s="344">
        <f t="shared" si="112"/>
        <v>116</v>
      </c>
      <c r="AI31" s="357" t="str">
        <f>IF(SUM(AJ31:AL31)&lt;&gt;0,SUM(AJ31:AL31),"")</f>
        <v/>
      </c>
      <c r="AJ31" s="346"/>
      <c r="AK31" s="347"/>
      <c r="AL31" s="347"/>
      <c r="AM31" s="347"/>
      <c r="AN31" s="348" t="str">
        <f t="shared" ref="AN31:AP31" si="199">IF(AJ31&lt;&gt;0,$AI$17*AJ31,"")</f>
        <v/>
      </c>
      <c r="AO31" s="348" t="str">
        <f t="shared" si="199"/>
        <v/>
      </c>
      <c r="AP31" s="348" t="str">
        <f t="shared" si="199"/>
        <v/>
      </c>
      <c r="AQ31" s="349"/>
      <c r="AR31" s="350"/>
      <c r="AS31" s="351"/>
      <c r="AT31" s="351"/>
      <c r="AU31" s="351"/>
      <c r="AV31" s="351"/>
      <c r="AW31" s="351"/>
      <c r="AX31" s="351"/>
      <c r="AY31" s="348"/>
      <c r="AZ31" s="345"/>
      <c r="BA31" s="346">
        <v>2</v>
      </c>
      <c r="BB31" s="347">
        <v>1</v>
      </c>
      <c r="BC31" s="347"/>
      <c r="BD31" s="347"/>
      <c r="BE31" s="348">
        <f t="shared" ref="BE31:BG31" si="200">IF(BA31&lt;&gt;0,$AZ$17*BA31,"")</f>
        <v>36</v>
      </c>
      <c r="BF31" s="348">
        <f t="shared" si="200"/>
        <v>18</v>
      </c>
      <c r="BG31" s="348" t="str">
        <f t="shared" si="200"/>
        <v/>
      </c>
      <c r="BH31" s="349"/>
      <c r="BI31" s="350"/>
      <c r="BJ31" s="351"/>
      <c r="BK31" s="351"/>
      <c r="BL31" s="351"/>
      <c r="BM31" s="351"/>
      <c r="BN31" s="351"/>
      <c r="BO31" s="351"/>
      <c r="BP31" s="348"/>
      <c r="BQ31" s="345" t="str">
        <f t="shared" si="8"/>
        <v/>
      </c>
      <c r="BR31" s="346"/>
      <c r="BS31" s="347"/>
      <c r="BT31" s="347"/>
      <c r="BU31" s="347"/>
      <c r="BV31" s="348" t="str">
        <f t="shared" ref="BV31:BX31" si="201">IF(BR31&lt;&gt;0,$BQ$17*BR31,"")</f>
        <v/>
      </c>
      <c r="BW31" s="348" t="str">
        <f t="shared" si="201"/>
        <v/>
      </c>
      <c r="BX31" s="348" t="str">
        <f t="shared" si="201"/>
        <v/>
      </c>
      <c r="BY31" s="349"/>
      <c r="BZ31" s="350"/>
      <c r="CA31" s="351"/>
      <c r="CB31" s="351"/>
      <c r="CC31" s="351"/>
      <c r="CD31" s="351"/>
      <c r="CE31" s="351"/>
      <c r="CF31" s="351"/>
      <c r="CG31" s="348"/>
      <c r="CH31" s="345" t="str">
        <f>IF(SUM(CI31:CL31)&lt;&gt;0,SUM(CI31:CL31),"")</f>
        <v/>
      </c>
      <c r="CI31" s="346"/>
      <c r="CJ31" s="347"/>
      <c r="CK31" s="347"/>
      <c r="CL31" s="347"/>
      <c r="CM31" s="348" t="str">
        <f t="shared" ref="CM31:CO31" si="202">IF(CI31&lt;&gt;0,$CH$17*CI31,"")</f>
        <v/>
      </c>
      <c r="CN31" s="348" t="str">
        <f t="shared" si="202"/>
        <v/>
      </c>
      <c r="CO31" s="348" t="str">
        <f t="shared" si="202"/>
        <v/>
      </c>
      <c r="CP31" s="349"/>
      <c r="CQ31" s="350"/>
      <c r="CR31" s="351"/>
      <c r="CS31" s="351"/>
      <c r="CT31" s="351"/>
      <c r="CU31" s="351"/>
      <c r="CV31" s="351"/>
      <c r="CW31" s="351"/>
      <c r="CX31" s="348"/>
      <c r="CY31" s="345"/>
      <c r="CZ31" s="346"/>
      <c r="DA31" s="347"/>
      <c r="DB31" s="347"/>
      <c r="DC31" s="347"/>
      <c r="DD31" s="348" t="str">
        <f t="shared" ref="DD31:DF31" si="203">IF(CZ31&lt;&gt;0,$AI$17*CZ31,"")</f>
        <v/>
      </c>
      <c r="DE31" s="348" t="str">
        <f t="shared" si="203"/>
        <v/>
      </c>
      <c r="DF31" s="348" t="str">
        <f t="shared" si="203"/>
        <v/>
      </c>
      <c r="DG31" s="349"/>
      <c r="DH31" s="350"/>
      <c r="DI31" s="351"/>
      <c r="DJ31" s="351"/>
      <c r="DK31" s="351"/>
      <c r="DL31" s="351"/>
      <c r="DM31" s="351"/>
      <c r="DN31" s="351"/>
      <c r="DO31" s="348"/>
      <c r="DP31" s="345"/>
      <c r="DQ31" s="346"/>
      <c r="DR31" s="347"/>
      <c r="DS31" s="347"/>
      <c r="DT31" s="347"/>
      <c r="DU31" s="348" t="str">
        <f t="shared" ref="DU31:DW31" si="204">IF(DQ31&lt;&gt;0,$AZ$17*DQ31,"")</f>
        <v/>
      </c>
      <c r="DV31" s="348" t="str">
        <f t="shared" si="204"/>
        <v/>
      </c>
      <c r="DW31" s="348" t="str">
        <f t="shared" si="204"/>
        <v/>
      </c>
      <c r="DX31" s="349"/>
      <c r="DY31" s="350"/>
      <c r="DZ31" s="351"/>
      <c r="EA31" s="351"/>
      <c r="EB31" s="351"/>
      <c r="EC31" s="351"/>
      <c r="ED31" s="351"/>
      <c r="EE31" s="351"/>
      <c r="EF31" s="348"/>
      <c r="EG31" s="345"/>
      <c r="EH31" s="346"/>
      <c r="EI31" s="347"/>
      <c r="EJ31" s="347"/>
      <c r="EK31" s="347"/>
      <c r="EL31" s="348" t="str">
        <f t="shared" ref="EL31:EN31" si="205">IF(EH31&lt;&gt;0,$AI$17*EH31,"")</f>
        <v/>
      </c>
      <c r="EM31" s="348" t="str">
        <f t="shared" si="205"/>
        <v/>
      </c>
      <c r="EN31" s="348" t="str">
        <f t="shared" si="205"/>
        <v/>
      </c>
      <c r="EO31" s="349"/>
      <c r="EP31" s="350"/>
      <c r="EQ31" s="351"/>
      <c r="ER31" s="351"/>
      <c r="ES31" s="351"/>
      <c r="ET31" s="351"/>
      <c r="EU31" s="351"/>
      <c r="EV31" s="351"/>
      <c r="EW31" s="348"/>
      <c r="EX31" s="345">
        <v>4</v>
      </c>
      <c r="EY31" s="346"/>
      <c r="EZ31" s="347"/>
      <c r="FA31" s="347"/>
      <c r="FB31" s="347"/>
      <c r="FC31" s="348" t="str">
        <f t="shared" ref="FC31:FE31" si="206">IF(EY31&lt;&gt;0,$EX$17*EY31,"")</f>
        <v/>
      </c>
      <c r="FD31" s="348" t="str">
        <f t="shared" si="206"/>
        <v/>
      </c>
      <c r="FE31" s="348" t="str">
        <f t="shared" si="206"/>
        <v/>
      </c>
      <c r="FF31" s="349"/>
      <c r="FG31" s="350" t="str">
        <f t="shared" si="133"/>
        <v/>
      </c>
      <c r="FH31" s="351" t="str">
        <f t="shared" si="134"/>
        <v/>
      </c>
      <c r="FI31" s="351" t="str">
        <f t="shared" si="135"/>
        <v>КР</v>
      </c>
      <c r="FJ31" s="351" t="str">
        <f t="shared" si="136"/>
        <v/>
      </c>
      <c r="FK31" s="351" t="str">
        <f t="shared" si="137"/>
        <v/>
      </c>
      <c r="FL31" s="351" t="str">
        <f t="shared" si="138"/>
        <v>іспит</v>
      </c>
      <c r="FM31" s="351" t="str">
        <f t="shared" si="139"/>
        <v/>
      </c>
      <c r="FN31" s="348" t="str">
        <f t="shared" si="140"/>
        <v/>
      </c>
      <c r="FO31" s="357" t="str">
        <f t="shared" si="141"/>
        <v/>
      </c>
      <c r="FP31" s="346"/>
      <c r="FQ31" s="347"/>
      <c r="FR31" s="347"/>
      <c r="FS31" s="347"/>
      <c r="FT31" s="348" t="str">
        <f t="shared" ref="FT31:FV31" si="207">IF(FP31&lt;&gt;0,$FO$17*FP31,"")</f>
        <v/>
      </c>
      <c r="FU31" s="348" t="str">
        <f t="shared" si="207"/>
        <v/>
      </c>
      <c r="FV31" s="348" t="str">
        <f t="shared" si="207"/>
        <v/>
      </c>
      <c r="FW31" s="349"/>
      <c r="FX31" s="350" t="str">
        <f t="shared" si="143"/>
        <v/>
      </c>
      <c r="FY31" s="351" t="str">
        <f t="shared" si="144"/>
        <v/>
      </c>
      <c r="FZ31" s="351" t="str">
        <f t="shared" si="145"/>
        <v/>
      </c>
      <c r="GA31" s="351" t="str">
        <f t="shared" si="146"/>
        <v/>
      </c>
      <c r="GB31" s="351" t="str">
        <f t="shared" si="147"/>
        <v/>
      </c>
      <c r="GC31" s="351" t="str">
        <f t="shared" si="148"/>
        <v/>
      </c>
      <c r="GD31" s="351" t="str">
        <f t="shared" si="149"/>
        <v/>
      </c>
      <c r="GE31" s="348" t="str">
        <f t="shared" si="150"/>
        <v/>
      </c>
      <c r="GF31" s="357" t="str">
        <f t="shared" si="151"/>
        <v/>
      </c>
      <c r="GG31" s="346"/>
      <c r="GH31" s="347"/>
      <c r="GI31" s="347"/>
      <c r="GJ31" s="347"/>
      <c r="GK31" s="348" t="str">
        <f t="shared" ref="GK31:GM31" si="208">IF(GG31&lt;&gt;0,$GF$17*GG31,"")</f>
        <v/>
      </c>
      <c r="GL31" s="348" t="str">
        <f t="shared" si="208"/>
        <v/>
      </c>
      <c r="GM31" s="348" t="str">
        <f t="shared" si="208"/>
        <v/>
      </c>
      <c r="GN31" s="349"/>
      <c r="GO31" s="350" t="str">
        <f t="shared" si="153"/>
        <v/>
      </c>
      <c r="GP31" s="351" t="str">
        <f t="shared" si="154"/>
        <v/>
      </c>
      <c r="GQ31" s="351" t="str">
        <f t="shared" si="155"/>
        <v/>
      </c>
      <c r="GR31" s="351" t="str">
        <f t="shared" si="156"/>
        <v/>
      </c>
      <c r="GS31" s="351" t="str">
        <f t="shared" si="157"/>
        <v/>
      </c>
      <c r="GT31" s="351" t="str">
        <f t="shared" si="158"/>
        <v/>
      </c>
      <c r="GU31" s="351" t="str">
        <f t="shared" si="159"/>
        <v/>
      </c>
      <c r="GV31" s="348" t="str">
        <f t="shared" si="160"/>
        <v/>
      </c>
      <c r="GW31" s="357" t="str">
        <f t="shared" si="161"/>
        <v/>
      </c>
      <c r="GX31" s="346"/>
      <c r="GY31" s="347"/>
      <c r="GZ31" s="347"/>
      <c r="HA31" s="347"/>
      <c r="HB31" s="348" t="str">
        <f t="shared" ref="HB31:HD31" si="209">IF(GX31&lt;&gt;0,$GW$17*GX31,"")</f>
        <v/>
      </c>
      <c r="HC31" s="348" t="str">
        <f t="shared" si="209"/>
        <v/>
      </c>
      <c r="HD31" s="348" t="str">
        <f t="shared" si="209"/>
        <v/>
      </c>
      <c r="HE31" s="349"/>
      <c r="HF31" s="350" t="str">
        <f t="shared" si="163"/>
        <v/>
      </c>
      <c r="HG31" s="351" t="str">
        <f t="shared" si="164"/>
        <v/>
      </c>
      <c r="HH31" s="351" t="str">
        <f t="shared" si="165"/>
        <v/>
      </c>
      <c r="HI31" s="351" t="str">
        <f t="shared" si="166"/>
        <v/>
      </c>
      <c r="HJ31" s="351" t="str">
        <f t="shared" si="167"/>
        <v/>
      </c>
      <c r="HK31" s="351" t="str">
        <f t="shared" si="168"/>
        <v/>
      </c>
      <c r="HL31" s="351" t="str">
        <f t="shared" si="169"/>
        <v/>
      </c>
      <c r="HM31" s="348" t="str">
        <f t="shared" si="170"/>
        <v/>
      </c>
      <c r="HN31" s="357" t="str">
        <f t="shared" si="171"/>
        <v/>
      </c>
      <c r="HO31" s="346"/>
      <c r="HP31" s="347"/>
      <c r="HQ31" s="347"/>
      <c r="HR31" s="347"/>
      <c r="HS31" s="348" t="str">
        <f t="shared" ref="HS31:HU31" si="210">IF(HO31&lt;&gt;0,$HN$17*HO31,"")</f>
        <v/>
      </c>
      <c r="HT31" s="348" t="str">
        <f t="shared" si="210"/>
        <v/>
      </c>
      <c r="HU31" s="348" t="str">
        <f t="shared" si="210"/>
        <v/>
      </c>
      <c r="HV31" s="349"/>
      <c r="HW31" s="350" t="str">
        <f t="shared" si="114"/>
        <v/>
      </c>
      <c r="HX31" s="351" t="str">
        <f t="shared" si="115"/>
        <v/>
      </c>
      <c r="HY31" s="351" t="str">
        <f t="shared" si="116"/>
        <v/>
      </c>
      <c r="HZ31" s="351" t="str">
        <f t="shared" si="117"/>
        <v/>
      </c>
      <c r="IA31" s="351" t="str">
        <f t="shared" si="118"/>
        <v/>
      </c>
      <c r="IB31" s="351" t="str">
        <f t="shared" si="119"/>
        <v/>
      </c>
      <c r="IC31" s="351" t="str">
        <f t="shared" si="120"/>
        <v/>
      </c>
      <c r="ID31" s="348" t="str">
        <f t="shared" si="121"/>
        <v/>
      </c>
      <c r="IE31" s="352" t="s">
        <v>170</v>
      </c>
    </row>
    <row r="32" spans="1:239" ht="19.5" customHeight="1">
      <c r="A32" s="332" t="s">
        <v>177</v>
      </c>
      <c r="B32" s="333"/>
      <c r="C32" s="334" t="s">
        <v>178</v>
      </c>
      <c r="D32" s="335" t="s">
        <v>170</v>
      </c>
      <c r="E32" s="336">
        <v>1</v>
      </c>
      <c r="F32" s="336">
        <v>2</v>
      </c>
      <c r="G32" s="336">
        <v>3</v>
      </c>
      <c r="H32" s="337">
        <v>4</v>
      </c>
      <c r="I32" s="336"/>
      <c r="J32" s="336"/>
      <c r="K32" s="336"/>
      <c r="L32" s="336"/>
      <c r="M32" s="336"/>
      <c r="N32" s="336"/>
      <c r="O32" s="338"/>
      <c r="P32" s="338"/>
      <c r="Q32" s="336"/>
      <c r="R32" s="336"/>
      <c r="S32" s="336"/>
      <c r="T32" s="337"/>
      <c r="U32" s="336"/>
      <c r="V32" s="336"/>
      <c r="W32" s="336"/>
      <c r="X32" s="336"/>
      <c r="Y32" s="362">
        <v>50</v>
      </c>
      <c r="Z32" s="340"/>
      <c r="AA32" s="341">
        <f>Y32*30</f>
        <v>1500</v>
      </c>
      <c r="AB32" s="336">
        <f t="shared" si="122"/>
        <v>662</v>
      </c>
      <c r="AC32" s="338">
        <v>0</v>
      </c>
      <c r="AD32" s="338">
        <v>0</v>
      </c>
      <c r="AE32" s="338">
        <v>662</v>
      </c>
      <c r="AF32" s="342">
        <f t="shared" si="123"/>
        <v>838</v>
      </c>
      <c r="AG32" s="343">
        <f t="shared" si="124"/>
        <v>0.55866666666666664</v>
      </c>
      <c r="AH32" s="344">
        <f t="shared" si="112"/>
        <v>838</v>
      </c>
      <c r="AI32" s="357">
        <v>5</v>
      </c>
      <c r="AJ32" s="346"/>
      <c r="AK32" s="347"/>
      <c r="AL32" s="347"/>
      <c r="AM32" s="347"/>
      <c r="AN32" s="348"/>
      <c r="AO32" s="348"/>
      <c r="AP32" s="348"/>
      <c r="AQ32" s="349"/>
      <c r="AR32" s="350"/>
      <c r="AS32" s="351"/>
      <c r="AT32" s="351"/>
      <c r="AU32" s="351"/>
      <c r="AV32" s="351"/>
      <c r="AW32" s="351"/>
      <c r="AX32" s="351"/>
      <c r="AY32" s="348"/>
      <c r="AZ32" s="345">
        <v>5</v>
      </c>
      <c r="BA32" s="346">
        <v>2</v>
      </c>
      <c r="BB32" s="347">
        <v>1</v>
      </c>
      <c r="BC32" s="347"/>
      <c r="BD32" s="347"/>
      <c r="BE32" s="348">
        <f t="shared" ref="BE32:BG32" si="211">IF(BA32&lt;&gt;0,$AZ$17*BA32,"")</f>
        <v>36</v>
      </c>
      <c r="BF32" s="348">
        <f t="shared" si="211"/>
        <v>18</v>
      </c>
      <c r="BG32" s="348" t="str">
        <f t="shared" si="211"/>
        <v/>
      </c>
      <c r="BH32" s="349"/>
      <c r="BI32" s="350"/>
      <c r="BJ32" s="351"/>
      <c r="BK32" s="351"/>
      <c r="BL32" s="351"/>
      <c r="BM32" s="351"/>
      <c r="BN32" s="351"/>
      <c r="BO32" s="351"/>
      <c r="BP32" s="348"/>
      <c r="BQ32" s="345">
        <v>5</v>
      </c>
      <c r="BR32" s="346"/>
      <c r="BS32" s="347"/>
      <c r="BT32" s="347"/>
      <c r="BU32" s="347"/>
      <c r="BV32" s="348" t="str">
        <f t="shared" ref="BV32:BX32" si="212">IF(BR32&lt;&gt;0,$BQ$17*BR32,"")</f>
        <v/>
      </c>
      <c r="BW32" s="348" t="str">
        <f t="shared" si="212"/>
        <v/>
      </c>
      <c r="BX32" s="348" t="str">
        <f t="shared" si="212"/>
        <v/>
      </c>
      <c r="BY32" s="349"/>
      <c r="BZ32" s="350"/>
      <c r="CA32" s="351"/>
      <c r="CB32" s="351"/>
      <c r="CC32" s="351"/>
      <c r="CD32" s="351"/>
      <c r="CE32" s="351"/>
      <c r="CF32" s="351"/>
      <c r="CG32" s="348"/>
      <c r="CH32" s="345">
        <v>4</v>
      </c>
      <c r="CI32" s="346"/>
      <c r="CJ32" s="347"/>
      <c r="CK32" s="347"/>
      <c r="CL32" s="347"/>
      <c r="CM32" s="348" t="str">
        <f t="shared" ref="CM32:CO32" si="213">IF(CI32&lt;&gt;0,$CH$17*CI32,"")</f>
        <v/>
      </c>
      <c r="CN32" s="348" t="str">
        <f t="shared" si="213"/>
        <v/>
      </c>
      <c r="CO32" s="348" t="str">
        <f t="shared" si="213"/>
        <v/>
      </c>
      <c r="CP32" s="349"/>
      <c r="CQ32" s="350"/>
      <c r="CR32" s="351"/>
      <c r="CS32" s="351"/>
      <c r="CT32" s="351"/>
      <c r="CU32" s="351"/>
      <c r="CV32" s="351"/>
      <c r="CW32" s="351"/>
      <c r="CX32" s="348"/>
      <c r="CY32" s="345">
        <v>5</v>
      </c>
      <c r="CZ32" s="346"/>
      <c r="DA32" s="347"/>
      <c r="DB32" s="347"/>
      <c r="DC32" s="347"/>
      <c r="DD32" s="348" t="str">
        <f t="shared" ref="DD32:DF32" si="214">IF(CZ32&lt;&gt;0,$AI$17*CZ32,"")</f>
        <v/>
      </c>
      <c r="DE32" s="348" t="str">
        <f t="shared" si="214"/>
        <v/>
      </c>
      <c r="DF32" s="348" t="str">
        <f t="shared" si="214"/>
        <v/>
      </c>
      <c r="DG32" s="349"/>
      <c r="DH32" s="350"/>
      <c r="DI32" s="351"/>
      <c r="DJ32" s="351"/>
      <c r="DK32" s="351"/>
      <c r="DL32" s="351"/>
      <c r="DM32" s="351"/>
      <c r="DN32" s="351"/>
      <c r="DO32" s="348"/>
      <c r="DP32" s="345">
        <v>5</v>
      </c>
      <c r="DQ32" s="346"/>
      <c r="DR32" s="347"/>
      <c r="DS32" s="347"/>
      <c r="DT32" s="347"/>
      <c r="DU32" s="348" t="str">
        <f t="shared" ref="DU32:DW32" si="215">IF(DQ32&lt;&gt;0,$AZ$17*DQ32,"")</f>
        <v/>
      </c>
      <c r="DV32" s="348" t="str">
        <f t="shared" si="215"/>
        <v/>
      </c>
      <c r="DW32" s="348" t="str">
        <f t="shared" si="215"/>
        <v/>
      </c>
      <c r="DX32" s="349"/>
      <c r="DY32" s="350"/>
      <c r="DZ32" s="351"/>
      <c r="EA32" s="351"/>
      <c r="EB32" s="351"/>
      <c r="EC32" s="351"/>
      <c r="ED32" s="351"/>
      <c r="EE32" s="351"/>
      <c r="EF32" s="348"/>
      <c r="EG32" s="345">
        <v>5</v>
      </c>
      <c r="EH32" s="346"/>
      <c r="EI32" s="347"/>
      <c r="EJ32" s="347"/>
      <c r="EK32" s="347"/>
      <c r="EL32" s="348" t="str">
        <f t="shared" ref="EL32:EN32" si="216">IF(EH32&lt;&gt;0,$AI$17*EH32,"")</f>
        <v/>
      </c>
      <c r="EM32" s="348" t="str">
        <f t="shared" si="216"/>
        <v/>
      </c>
      <c r="EN32" s="348" t="str">
        <f t="shared" si="216"/>
        <v/>
      </c>
      <c r="EO32" s="349"/>
      <c r="EP32" s="350"/>
      <c r="EQ32" s="351"/>
      <c r="ER32" s="351"/>
      <c r="ES32" s="351"/>
      <c r="ET32" s="351"/>
      <c r="EU32" s="351"/>
      <c r="EV32" s="351"/>
      <c r="EW32" s="348"/>
      <c r="EX32" s="345">
        <v>5</v>
      </c>
      <c r="EY32" s="346"/>
      <c r="EZ32" s="347"/>
      <c r="FA32" s="347"/>
      <c r="FB32" s="347"/>
      <c r="FC32" s="348" t="str">
        <f t="shared" ref="FC32:FE32" si="217">IF(EY32&lt;&gt;0,$EX$17*EY32,"")</f>
        <v/>
      </c>
      <c r="FD32" s="348" t="str">
        <f t="shared" si="217"/>
        <v/>
      </c>
      <c r="FE32" s="348" t="str">
        <f t="shared" si="217"/>
        <v/>
      </c>
      <c r="FF32" s="349"/>
      <c r="FG32" s="350" t="str">
        <f t="shared" si="133"/>
        <v/>
      </c>
      <c r="FH32" s="351" t="str">
        <f t="shared" si="134"/>
        <v/>
      </c>
      <c r="FI32" s="351" t="str">
        <f t="shared" si="135"/>
        <v/>
      </c>
      <c r="FJ32" s="351" t="str">
        <f t="shared" si="136"/>
        <v/>
      </c>
      <c r="FK32" s="351" t="str">
        <f t="shared" si="137"/>
        <v/>
      </c>
      <c r="FL32" s="351" t="str">
        <f t="shared" si="138"/>
        <v/>
      </c>
      <c r="FM32" s="351" t="str">
        <f t="shared" si="139"/>
        <v/>
      </c>
      <c r="FN32" s="348" t="str">
        <f t="shared" si="140"/>
        <v/>
      </c>
      <c r="FO32" s="357" t="str">
        <f t="shared" si="141"/>
        <v/>
      </c>
      <c r="FP32" s="346"/>
      <c r="FQ32" s="347"/>
      <c r="FR32" s="347"/>
      <c r="FS32" s="347"/>
      <c r="FT32" s="348" t="str">
        <f t="shared" ref="FT32:FV32" si="218">IF(FP32&lt;&gt;0,$FO$17*FP32,"")</f>
        <v/>
      </c>
      <c r="FU32" s="348" t="str">
        <f t="shared" si="218"/>
        <v/>
      </c>
      <c r="FV32" s="348" t="str">
        <f t="shared" si="218"/>
        <v/>
      </c>
      <c r="FW32" s="349"/>
      <c r="FX32" s="350" t="str">
        <f t="shared" si="143"/>
        <v/>
      </c>
      <c r="FY32" s="351" t="str">
        <f t="shared" si="144"/>
        <v/>
      </c>
      <c r="FZ32" s="351" t="str">
        <f t="shared" si="145"/>
        <v/>
      </c>
      <c r="GA32" s="351" t="str">
        <f t="shared" si="146"/>
        <v/>
      </c>
      <c r="GB32" s="351" t="str">
        <f t="shared" si="147"/>
        <v/>
      </c>
      <c r="GC32" s="351" t="str">
        <f t="shared" si="148"/>
        <v/>
      </c>
      <c r="GD32" s="351" t="str">
        <f t="shared" si="149"/>
        <v/>
      </c>
      <c r="GE32" s="348" t="str">
        <f t="shared" si="150"/>
        <v/>
      </c>
      <c r="GF32" s="357" t="str">
        <f t="shared" si="151"/>
        <v/>
      </c>
      <c r="GG32" s="346"/>
      <c r="GH32" s="347"/>
      <c r="GI32" s="347"/>
      <c r="GJ32" s="347"/>
      <c r="GK32" s="348" t="str">
        <f t="shared" ref="GK32:GM32" si="219">IF(GG32&lt;&gt;0,$GF$17*GG32,"")</f>
        <v/>
      </c>
      <c r="GL32" s="348" t="str">
        <f t="shared" si="219"/>
        <v/>
      </c>
      <c r="GM32" s="348" t="str">
        <f t="shared" si="219"/>
        <v/>
      </c>
      <c r="GN32" s="349"/>
      <c r="GO32" s="350" t="str">
        <f t="shared" si="153"/>
        <v/>
      </c>
      <c r="GP32" s="351" t="str">
        <f t="shared" si="154"/>
        <v/>
      </c>
      <c r="GQ32" s="351" t="str">
        <f t="shared" si="155"/>
        <v/>
      </c>
      <c r="GR32" s="351" t="str">
        <f t="shared" si="156"/>
        <v/>
      </c>
      <c r="GS32" s="351" t="str">
        <f t="shared" si="157"/>
        <v/>
      </c>
      <c r="GT32" s="351" t="str">
        <f t="shared" si="158"/>
        <v/>
      </c>
      <c r="GU32" s="351" t="str">
        <f t="shared" si="159"/>
        <v/>
      </c>
      <c r="GV32" s="348" t="str">
        <f t="shared" si="160"/>
        <v/>
      </c>
      <c r="GW32" s="357" t="str">
        <f t="shared" si="161"/>
        <v/>
      </c>
      <c r="GX32" s="346"/>
      <c r="GY32" s="347"/>
      <c r="GZ32" s="347"/>
      <c r="HA32" s="347"/>
      <c r="HB32" s="348" t="str">
        <f t="shared" ref="HB32:HD32" si="220">IF(GX32&lt;&gt;0,$GW$17*GX32,"")</f>
        <v/>
      </c>
      <c r="HC32" s="348" t="str">
        <f t="shared" si="220"/>
        <v/>
      </c>
      <c r="HD32" s="348" t="str">
        <f t="shared" si="220"/>
        <v/>
      </c>
      <c r="HE32" s="349"/>
      <c r="HF32" s="350" t="str">
        <f t="shared" si="163"/>
        <v/>
      </c>
      <c r="HG32" s="351" t="str">
        <f t="shared" si="164"/>
        <v/>
      </c>
      <c r="HH32" s="351" t="str">
        <f t="shared" si="165"/>
        <v/>
      </c>
      <c r="HI32" s="351" t="str">
        <f t="shared" si="166"/>
        <v/>
      </c>
      <c r="HJ32" s="351" t="str">
        <f t="shared" si="167"/>
        <v/>
      </c>
      <c r="HK32" s="351" t="str">
        <f t="shared" si="168"/>
        <v/>
      </c>
      <c r="HL32" s="351" t="str">
        <f t="shared" si="169"/>
        <v/>
      </c>
      <c r="HM32" s="348" t="str">
        <f t="shared" si="170"/>
        <v/>
      </c>
      <c r="HN32" s="357" t="str">
        <f t="shared" si="171"/>
        <v/>
      </c>
      <c r="HO32" s="346"/>
      <c r="HP32" s="347"/>
      <c r="HQ32" s="347"/>
      <c r="HR32" s="347"/>
      <c r="HS32" s="348" t="str">
        <f t="shared" ref="HS32:HU32" si="221">IF(HO32&lt;&gt;0,$HN$17*HO32,"")</f>
        <v/>
      </c>
      <c r="HT32" s="348" t="str">
        <f t="shared" si="221"/>
        <v/>
      </c>
      <c r="HU32" s="348" t="str">
        <f t="shared" si="221"/>
        <v/>
      </c>
      <c r="HV32" s="349"/>
      <c r="HW32" s="350" t="str">
        <f t="shared" si="114"/>
        <v/>
      </c>
      <c r="HX32" s="351" t="str">
        <f t="shared" si="115"/>
        <v/>
      </c>
      <c r="HY32" s="351" t="str">
        <f t="shared" si="116"/>
        <v/>
      </c>
      <c r="HZ32" s="351" t="str">
        <f t="shared" si="117"/>
        <v/>
      </c>
      <c r="IA32" s="351" t="str">
        <f t="shared" si="118"/>
        <v/>
      </c>
      <c r="IB32" s="351" t="str">
        <f t="shared" si="119"/>
        <v/>
      </c>
      <c r="IC32" s="351" t="str">
        <f t="shared" si="120"/>
        <v/>
      </c>
      <c r="ID32" s="348" t="str">
        <f t="shared" si="121"/>
        <v/>
      </c>
      <c r="IE32" s="352" t="s">
        <v>170</v>
      </c>
    </row>
    <row r="33" spans="1:239" ht="19.5" customHeight="1">
      <c r="A33" s="332"/>
      <c r="B33" s="333"/>
      <c r="C33" s="334"/>
      <c r="D33" s="335" t="s">
        <v>170</v>
      </c>
      <c r="E33" s="336">
        <v>5</v>
      </c>
      <c r="F33" s="336">
        <v>6</v>
      </c>
      <c r="G33" s="336">
        <v>7</v>
      </c>
      <c r="H33" s="337">
        <v>8</v>
      </c>
      <c r="I33" s="336"/>
      <c r="J33" s="336"/>
      <c r="K33" s="336"/>
      <c r="L33" s="336"/>
      <c r="M33" s="336"/>
      <c r="N33" s="336"/>
      <c r="O33" s="338"/>
      <c r="P33" s="338"/>
      <c r="Q33" s="336"/>
      <c r="R33" s="336"/>
      <c r="S33" s="336"/>
      <c r="T33" s="337"/>
      <c r="U33" s="336"/>
      <c r="V33" s="336"/>
      <c r="W33" s="336"/>
      <c r="X33" s="336"/>
      <c r="Y33" s="362"/>
      <c r="Z33" s="340"/>
      <c r="AA33" s="341"/>
      <c r="AB33" s="336"/>
      <c r="AC33" s="338"/>
      <c r="AD33" s="338"/>
      <c r="AE33" s="338"/>
      <c r="AF33" s="342"/>
      <c r="AG33" s="343"/>
      <c r="AH33" s="344">
        <f t="shared" si="112"/>
        <v>0</v>
      </c>
      <c r="AI33" s="357" t="str">
        <f>IF(SUM(AJ33:AL33)&lt;&gt;0,SUM(AJ33:AL33),"")</f>
        <v/>
      </c>
      <c r="AJ33" s="346"/>
      <c r="AK33" s="347"/>
      <c r="AL33" s="347"/>
      <c r="AM33" s="347"/>
      <c r="AN33" s="348"/>
      <c r="AO33" s="348"/>
      <c r="AP33" s="348"/>
      <c r="AQ33" s="349"/>
      <c r="AR33" s="350"/>
      <c r="AS33" s="351"/>
      <c r="AT33" s="351"/>
      <c r="AU33" s="351"/>
      <c r="AV33" s="351"/>
      <c r="AW33" s="351"/>
      <c r="AX33" s="351"/>
      <c r="AY33" s="348"/>
      <c r="AZ33" s="345" t="str">
        <f>IF(SUM(BA33:BD33)&lt;&gt;0,SUM(BA33:BD33),"")</f>
        <v/>
      </c>
      <c r="BA33" s="346"/>
      <c r="BB33" s="347"/>
      <c r="BC33" s="347"/>
      <c r="BD33" s="347"/>
      <c r="BE33" s="348" t="str">
        <f t="shared" ref="BE33:BG33" si="222">IF(BA33&lt;&gt;0,$AZ$17*BA33,"")</f>
        <v/>
      </c>
      <c r="BF33" s="348" t="str">
        <f t="shared" si="222"/>
        <v/>
      </c>
      <c r="BG33" s="348" t="str">
        <f t="shared" si="222"/>
        <v/>
      </c>
      <c r="BH33" s="349"/>
      <c r="BI33" s="350"/>
      <c r="BJ33" s="351"/>
      <c r="BK33" s="351"/>
      <c r="BL33" s="351"/>
      <c r="BM33" s="351"/>
      <c r="BN33" s="351"/>
      <c r="BO33" s="351"/>
      <c r="BP33" s="348"/>
      <c r="BQ33" s="345"/>
      <c r="BR33" s="346">
        <v>2</v>
      </c>
      <c r="BS33" s="347">
        <v>1</v>
      </c>
      <c r="BT33" s="347"/>
      <c r="BU33" s="347"/>
      <c r="BV33" s="348">
        <f t="shared" ref="BV33:BX33" si="223">IF(BR33&lt;&gt;0,$BQ$17*BR33,"")</f>
        <v>32</v>
      </c>
      <c r="BW33" s="348">
        <f t="shared" si="223"/>
        <v>16</v>
      </c>
      <c r="BX33" s="348" t="str">
        <f t="shared" si="223"/>
        <v/>
      </c>
      <c r="BY33" s="349"/>
      <c r="BZ33" s="350"/>
      <c r="CA33" s="351"/>
      <c r="CB33" s="351"/>
      <c r="CC33" s="351"/>
      <c r="CD33" s="351"/>
      <c r="CE33" s="351"/>
      <c r="CF33" s="351"/>
      <c r="CG33" s="348"/>
      <c r="CH33" s="345" t="str">
        <f t="shared" ref="CH33:CH35" si="224">IF(SUM(CI33:CL33)&lt;&gt;0,SUM(CI33:CL33),"")</f>
        <v/>
      </c>
      <c r="CI33" s="346"/>
      <c r="CJ33" s="347"/>
      <c r="CK33" s="347"/>
      <c r="CL33" s="347"/>
      <c r="CM33" s="348" t="str">
        <f t="shared" ref="CM33:CO33" si="225">IF(CI33&lt;&gt;0,$CH$17*CI33,"")</f>
        <v/>
      </c>
      <c r="CN33" s="348" t="str">
        <f t="shared" si="225"/>
        <v/>
      </c>
      <c r="CO33" s="348" t="str">
        <f t="shared" si="225"/>
        <v/>
      </c>
      <c r="CP33" s="349"/>
      <c r="CQ33" s="350"/>
      <c r="CR33" s="351"/>
      <c r="CS33" s="351"/>
      <c r="CT33" s="351"/>
      <c r="CU33" s="351"/>
      <c r="CV33" s="351"/>
      <c r="CW33" s="351"/>
      <c r="CX33" s="348"/>
      <c r="CY33" s="345"/>
      <c r="CZ33" s="346"/>
      <c r="DA33" s="347"/>
      <c r="DB33" s="347"/>
      <c r="DC33" s="347"/>
      <c r="DD33" s="348" t="str">
        <f t="shared" ref="DD33:DF33" si="226">IF(CZ33&lt;&gt;0,$AI$17*CZ33,"")</f>
        <v/>
      </c>
      <c r="DE33" s="348" t="str">
        <f t="shared" si="226"/>
        <v/>
      </c>
      <c r="DF33" s="348" t="str">
        <f t="shared" si="226"/>
        <v/>
      </c>
      <c r="DG33" s="349"/>
      <c r="DH33" s="350"/>
      <c r="DI33" s="351"/>
      <c r="DJ33" s="351"/>
      <c r="DK33" s="351"/>
      <c r="DL33" s="351"/>
      <c r="DM33" s="351"/>
      <c r="DN33" s="351"/>
      <c r="DO33" s="348"/>
      <c r="DP33" s="345"/>
      <c r="DQ33" s="346"/>
      <c r="DR33" s="347"/>
      <c r="DS33" s="347"/>
      <c r="DT33" s="347"/>
      <c r="DU33" s="348" t="str">
        <f t="shared" ref="DU33:DW33" si="227">IF(DQ33&lt;&gt;0,$AZ$17*DQ33,"")</f>
        <v/>
      </c>
      <c r="DV33" s="348" t="str">
        <f t="shared" si="227"/>
        <v/>
      </c>
      <c r="DW33" s="348" t="str">
        <f t="shared" si="227"/>
        <v/>
      </c>
      <c r="DX33" s="349"/>
      <c r="DY33" s="350"/>
      <c r="DZ33" s="351"/>
      <c r="EA33" s="351"/>
      <c r="EB33" s="351"/>
      <c r="EC33" s="351"/>
      <c r="ED33" s="351"/>
      <c r="EE33" s="351"/>
      <c r="EF33" s="348"/>
      <c r="EG33" s="345"/>
      <c r="EH33" s="346"/>
      <c r="EI33" s="347"/>
      <c r="EJ33" s="347"/>
      <c r="EK33" s="347"/>
      <c r="EL33" s="348" t="str">
        <f t="shared" ref="EL33:EN33" si="228">IF(EH33&lt;&gt;0,$AI$17*EH33,"")</f>
        <v/>
      </c>
      <c r="EM33" s="348" t="str">
        <f t="shared" si="228"/>
        <v/>
      </c>
      <c r="EN33" s="348" t="str">
        <f t="shared" si="228"/>
        <v/>
      </c>
      <c r="EO33" s="349"/>
      <c r="EP33" s="350"/>
      <c r="EQ33" s="351"/>
      <c r="ER33" s="351"/>
      <c r="ES33" s="351"/>
      <c r="ET33" s="351"/>
      <c r="EU33" s="351"/>
      <c r="EV33" s="351"/>
      <c r="EW33" s="348"/>
      <c r="EX33" s="345"/>
      <c r="EY33" s="346"/>
      <c r="EZ33" s="347"/>
      <c r="FA33" s="347"/>
      <c r="FB33" s="347"/>
      <c r="FC33" s="348" t="str">
        <f t="shared" ref="FC33:FE33" si="229">IF(EY33&lt;&gt;0,$EX$17*EY33,"")</f>
        <v/>
      </c>
      <c r="FD33" s="348" t="str">
        <f t="shared" si="229"/>
        <v/>
      </c>
      <c r="FE33" s="348" t="str">
        <f t="shared" si="229"/>
        <v/>
      </c>
      <c r="FF33" s="349"/>
      <c r="FG33" s="350" t="str">
        <f t="shared" si="133"/>
        <v/>
      </c>
      <c r="FH33" s="351" t="str">
        <f t="shared" si="134"/>
        <v/>
      </c>
      <c r="FI33" s="351" t="str">
        <f t="shared" si="135"/>
        <v/>
      </c>
      <c r="FJ33" s="351" t="str">
        <f t="shared" si="136"/>
        <v/>
      </c>
      <c r="FK33" s="351" t="str">
        <f t="shared" si="137"/>
        <v/>
      </c>
      <c r="FL33" s="351" t="str">
        <f t="shared" si="138"/>
        <v>іспит</v>
      </c>
      <c r="FM33" s="351" t="str">
        <f t="shared" si="139"/>
        <v/>
      </c>
      <c r="FN33" s="348" t="str">
        <f t="shared" si="140"/>
        <v/>
      </c>
      <c r="FO33" s="357" t="str">
        <f t="shared" si="141"/>
        <v/>
      </c>
      <c r="FP33" s="346"/>
      <c r="FQ33" s="347"/>
      <c r="FR33" s="347"/>
      <c r="FS33" s="347"/>
      <c r="FT33" s="348" t="str">
        <f t="shared" ref="FT33:FV33" si="230">IF(FP33&lt;&gt;0,$FO$17*FP33,"")</f>
        <v/>
      </c>
      <c r="FU33" s="348" t="str">
        <f t="shared" si="230"/>
        <v/>
      </c>
      <c r="FV33" s="348" t="str">
        <f t="shared" si="230"/>
        <v/>
      </c>
      <c r="FW33" s="349"/>
      <c r="FX33" s="350" t="str">
        <f t="shared" si="143"/>
        <v/>
      </c>
      <c r="FY33" s="351" t="str">
        <f t="shared" si="144"/>
        <v/>
      </c>
      <c r="FZ33" s="351" t="str">
        <f t="shared" si="145"/>
        <v/>
      </c>
      <c r="GA33" s="351" t="str">
        <f t="shared" si="146"/>
        <v/>
      </c>
      <c r="GB33" s="351" t="str">
        <f t="shared" si="147"/>
        <v/>
      </c>
      <c r="GC33" s="351" t="str">
        <f t="shared" si="148"/>
        <v/>
      </c>
      <c r="GD33" s="351" t="str">
        <f t="shared" si="149"/>
        <v/>
      </c>
      <c r="GE33" s="348" t="str">
        <f t="shared" si="150"/>
        <v/>
      </c>
      <c r="GF33" s="357" t="str">
        <f t="shared" si="151"/>
        <v/>
      </c>
      <c r="GG33" s="346"/>
      <c r="GH33" s="347"/>
      <c r="GI33" s="347"/>
      <c r="GJ33" s="347"/>
      <c r="GK33" s="348" t="str">
        <f t="shared" ref="GK33:GM33" si="231">IF(GG33&lt;&gt;0,$GF$17*GG33,"")</f>
        <v/>
      </c>
      <c r="GL33" s="348" t="str">
        <f t="shared" si="231"/>
        <v/>
      </c>
      <c r="GM33" s="348" t="str">
        <f t="shared" si="231"/>
        <v/>
      </c>
      <c r="GN33" s="349"/>
      <c r="GO33" s="350" t="str">
        <f t="shared" si="153"/>
        <v/>
      </c>
      <c r="GP33" s="351" t="str">
        <f t="shared" si="154"/>
        <v/>
      </c>
      <c r="GQ33" s="351" t="str">
        <f t="shared" si="155"/>
        <v/>
      </c>
      <c r="GR33" s="351" t="str">
        <f t="shared" si="156"/>
        <v/>
      </c>
      <c r="GS33" s="351" t="str">
        <f t="shared" si="157"/>
        <v/>
      </c>
      <c r="GT33" s="351" t="str">
        <f t="shared" si="158"/>
        <v/>
      </c>
      <c r="GU33" s="351" t="str">
        <f t="shared" si="159"/>
        <v/>
      </c>
      <c r="GV33" s="348" t="str">
        <f t="shared" si="160"/>
        <v/>
      </c>
      <c r="GW33" s="357" t="str">
        <f t="shared" si="161"/>
        <v/>
      </c>
      <c r="GX33" s="346"/>
      <c r="GY33" s="347"/>
      <c r="GZ33" s="347"/>
      <c r="HA33" s="347"/>
      <c r="HB33" s="348" t="str">
        <f t="shared" ref="HB33:HD33" si="232">IF(GX33&lt;&gt;0,$GW$17*GX33,"")</f>
        <v/>
      </c>
      <c r="HC33" s="348" t="str">
        <f t="shared" si="232"/>
        <v/>
      </c>
      <c r="HD33" s="348" t="str">
        <f t="shared" si="232"/>
        <v/>
      </c>
      <c r="HE33" s="349"/>
      <c r="HF33" s="350" t="str">
        <f t="shared" si="163"/>
        <v/>
      </c>
      <c r="HG33" s="351" t="str">
        <f t="shared" si="164"/>
        <v/>
      </c>
      <c r="HH33" s="351" t="str">
        <f t="shared" si="165"/>
        <v/>
      </c>
      <c r="HI33" s="351" t="str">
        <f t="shared" si="166"/>
        <v/>
      </c>
      <c r="HJ33" s="351" t="str">
        <f t="shared" si="167"/>
        <v/>
      </c>
      <c r="HK33" s="351" t="str">
        <f t="shared" si="168"/>
        <v/>
      </c>
      <c r="HL33" s="351" t="str">
        <f t="shared" si="169"/>
        <v/>
      </c>
      <c r="HM33" s="348" t="str">
        <f t="shared" si="170"/>
        <v/>
      </c>
      <c r="HN33" s="357" t="str">
        <f t="shared" si="171"/>
        <v/>
      </c>
      <c r="HO33" s="346"/>
      <c r="HP33" s="347"/>
      <c r="HQ33" s="347"/>
      <c r="HR33" s="347"/>
      <c r="HS33" s="348" t="str">
        <f t="shared" ref="HS33:HU33" si="233">IF(HO33&lt;&gt;0,$HN$17*HO33,"")</f>
        <v/>
      </c>
      <c r="HT33" s="348" t="str">
        <f t="shared" si="233"/>
        <v/>
      </c>
      <c r="HU33" s="348" t="str">
        <f t="shared" si="233"/>
        <v/>
      </c>
      <c r="HV33" s="349"/>
      <c r="HW33" s="350" t="str">
        <f t="shared" si="114"/>
        <v/>
      </c>
      <c r="HX33" s="351" t="str">
        <f t="shared" si="115"/>
        <v/>
      </c>
      <c r="HY33" s="351" t="str">
        <f t="shared" si="116"/>
        <v/>
      </c>
      <c r="HZ33" s="351" t="str">
        <f t="shared" si="117"/>
        <v/>
      </c>
      <c r="IA33" s="351" t="str">
        <f t="shared" si="118"/>
        <v/>
      </c>
      <c r="IB33" s="351" t="str">
        <f t="shared" si="119"/>
        <v/>
      </c>
      <c r="IC33" s="351" t="str">
        <f t="shared" si="120"/>
        <v/>
      </c>
      <c r="ID33" s="348" t="str">
        <f t="shared" si="121"/>
        <v/>
      </c>
      <c r="IE33" s="352"/>
    </row>
    <row r="34" spans="1:239" ht="19.5" customHeight="1">
      <c r="A34" s="332" t="s">
        <v>179</v>
      </c>
      <c r="B34" s="333"/>
      <c r="C34" s="334" t="s">
        <v>180</v>
      </c>
      <c r="D34" s="335" t="s">
        <v>170</v>
      </c>
      <c r="E34" s="336"/>
      <c r="F34" s="336"/>
      <c r="G34" s="336"/>
      <c r="H34" s="337"/>
      <c r="I34" s="336">
        <v>1</v>
      </c>
      <c r="J34" s="336">
        <v>2</v>
      </c>
      <c r="K34" s="336"/>
      <c r="L34" s="336"/>
      <c r="M34" s="336"/>
      <c r="N34" s="336"/>
      <c r="O34" s="338"/>
      <c r="P34" s="338"/>
      <c r="Q34" s="336"/>
      <c r="R34" s="336"/>
      <c r="S34" s="336"/>
      <c r="T34" s="337"/>
      <c r="U34" s="336"/>
      <c r="V34" s="336"/>
      <c r="W34" s="336"/>
      <c r="X34" s="336"/>
      <c r="Y34" s="362">
        <v>6</v>
      </c>
      <c r="Z34" s="340"/>
      <c r="AA34" s="341">
        <v>180</v>
      </c>
      <c r="AB34" s="336">
        <f t="shared" ref="AB34:AB38" si="234">SUM(AC34:AE34)</f>
        <v>68</v>
      </c>
      <c r="AC34" s="338">
        <v>0</v>
      </c>
      <c r="AD34" s="338">
        <v>0</v>
      </c>
      <c r="AE34" s="338">
        <v>68</v>
      </c>
      <c r="AF34" s="342">
        <f t="shared" ref="AF34:AF43" si="235">AA34-AB34</f>
        <v>112</v>
      </c>
      <c r="AG34" s="343">
        <f t="shared" ref="AG34:AG43" si="236">(AF34/AA34)</f>
        <v>0.62222222222222223</v>
      </c>
      <c r="AH34" s="344">
        <f t="shared" si="112"/>
        <v>112</v>
      </c>
      <c r="AI34" s="357">
        <v>2</v>
      </c>
      <c r="AJ34" s="346"/>
      <c r="AK34" s="347"/>
      <c r="AL34" s="347"/>
      <c r="AM34" s="347"/>
      <c r="AN34" s="348"/>
      <c r="AO34" s="348"/>
      <c r="AP34" s="348"/>
      <c r="AQ34" s="349"/>
      <c r="AR34" s="350"/>
      <c r="AS34" s="351"/>
      <c r="AT34" s="351"/>
      <c r="AU34" s="351"/>
      <c r="AV34" s="351"/>
      <c r="AW34" s="351"/>
      <c r="AX34" s="351"/>
      <c r="AY34" s="348"/>
      <c r="AZ34" s="345">
        <v>2</v>
      </c>
      <c r="BA34" s="346"/>
      <c r="BB34" s="347"/>
      <c r="BC34" s="347"/>
      <c r="BD34" s="347"/>
      <c r="BE34" s="348" t="str">
        <f t="shared" ref="BE34:BG34" si="237">IF(BA34&lt;&gt;0,$AZ$17*BA34,"")</f>
        <v/>
      </c>
      <c r="BF34" s="348" t="str">
        <f t="shared" si="237"/>
        <v/>
      </c>
      <c r="BG34" s="348" t="str">
        <f t="shared" si="237"/>
        <v/>
      </c>
      <c r="BH34" s="349"/>
      <c r="BI34" s="350"/>
      <c r="BJ34" s="351"/>
      <c r="BK34" s="351"/>
      <c r="BL34" s="351"/>
      <c r="BM34" s="351"/>
      <c r="BN34" s="351"/>
      <c r="BO34" s="351"/>
      <c r="BP34" s="348"/>
      <c r="BQ34" s="345"/>
      <c r="BR34" s="346">
        <v>2</v>
      </c>
      <c r="BS34" s="347">
        <v>1</v>
      </c>
      <c r="BT34" s="347"/>
      <c r="BU34" s="347"/>
      <c r="BV34" s="348">
        <f t="shared" ref="BV34:BX34" si="238">IF(BR34&lt;&gt;0,$BQ$17*BR34,"")</f>
        <v>32</v>
      </c>
      <c r="BW34" s="348">
        <f t="shared" si="238"/>
        <v>16</v>
      </c>
      <c r="BX34" s="348" t="str">
        <f t="shared" si="238"/>
        <v/>
      </c>
      <c r="BY34" s="349"/>
      <c r="BZ34" s="350"/>
      <c r="CA34" s="351"/>
      <c r="CB34" s="351"/>
      <c r="CC34" s="351"/>
      <c r="CD34" s="351"/>
      <c r="CE34" s="351"/>
      <c r="CF34" s="351"/>
      <c r="CG34" s="348"/>
      <c r="CH34" s="345" t="str">
        <f t="shared" si="224"/>
        <v/>
      </c>
      <c r="CI34" s="346"/>
      <c r="CJ34" s="347"/>
      <c r="CK34" s="347"/>
      <c r="CL34" s="347"/>
      <c r="CM34" s="348" t="str">
        <f t="shared" ref="CM34:CO34" si="239">IF(CI34&lt;&gt;0,$CH$17*CI34,"")</f>
        <v/>
      </c>
      <c r="CN34" s="348" t="str">
        <f t="shared" si="239"/>
        <v/>
      </c>
      <c r="CO34" s="348" t="str">
        <f t="shared" si="239"/>
        <v/>
      </c>
      <c r="CP34" s="349"/>
      <c r="CQ34" s="350"/>
      <c r="CR34" s="351"/>
      <c r="CS34" s="351"/>
      <c r="CT34" s="351"/>
      <c r="CU34" s="351"/>
      <c r="CV34" s="351"/>
      <c r="CW34" s="351"/>
      <c r="CX34" s="348"/>
      <c r="CY34" s="345" t="str">
        <f t="shared" ref="CY34:CY35" si="240">IF(SUM(CZ34:DC34)&lt;&gt;0,SUM(CZ34:DC34),"")</f>
        <v/>
      </c>
      <c r="CZ34" s="346"/>
      <c r="DA34" s="347"/>
      <c r="DB34" s="347"/>
      <c r="DC34" s="347"/>
      <c r="DD34" s="348" t="str">
        <f t="shared" ref="DD34:DF34" si="241">IF(CZ34&lt;&gt;0,$AI$17*CZ34,"")</f>
        <v/>
      </c>
      <c r="DE34" s="348" t="str">
        <f t="shared" si="241"/>
        <v/>
      </c>
      <c r="DF34" s="348" t="str">
        <f t="shared" si="241"/>
        <v/>
      </c>
      <c r="DG34" s="349"/>
      <c r="DH34" s="350"/>
      <c r="DI34" s="351"/>
      <c r="DJ34" s="351"/>
      <c r="DK34" s="351"/>
      <c r="DL34" s="351"/>
      <c r="DM34" s="351"/>
      <c r="DN34" s="351"/>
      <c r="DO34" s="348"/>
      <c r="DP34" s="345" t="str">
        <f t="shared" ref="DP34:DP35" si="242">IF(SUM(DQ34:DT34)&lt;&gt;0,SUM(DQ34:DT34),"")</f>
        <v/>
      </c>
      <c r="DQ34" s="346"/>
      <c r="DR34" s="347"/>
      <c r="DS34" s="347"/>
      <c r="DT34" s="347"/>
      <c r="DU34" s="348" t="str">
        <f t="shared" ref="DU34:DW34" si="243">IF(DQ34&lt;&gt;0,$AZ$17*DQ34,"")</f>
        <v/>
      </c>
      <c r="DV34" s="348" t="str">
        <f t="shared" si="243"/>
        <v/>
      </c>
      <c r="DW34" s="348" t="str">
        <f t="shared" si="243"/>
        <v/>
      </c>
      <c r="DX34" s="349"/>
      <c r="DY34" s="350"/>
      <c r="DZ34" s="351"/>
      <c r="EA34" s="351"/>
      <c r="EB34" s="351"/>
      <c r="EC34" s="351"/>
      <c r="ED34" s="351"/>
      <c r="EE34" s="351"/>
      <c r="EF34" s="348"/>
      <c r="EG34" s="345" t="str">
        <f t="shared" ref="EG34:EG36" si="244">IF(SUM(EH34:EK34)&lt;&gt;0,SUM(EH34:EK34),"")</f>
        <v/>
      </c>
      <c r="EH34" s="346"/>
      <c r="EI34" s="347"/>
      <c r="EJ34" s="347"/>
      <c r="EK34" s="347"/>
      <c r="EL34" s="348" t="str">
        <f t="shared" ref="EL34:EN34" si="245">IF(EH34&lt;&gt;0,$AI$17*EH34,"")</f>
        <v/>
      </c>
      <c r="EM34" s="348" t="str">
        <f t="shared" si="245"/>
        <v/>
      </c>
      <c r="EN34" s="348" t="str">
        <f t="shared" si="245"/>
        <v/>
      </c>
      <c r="EO34" s="349"/>
      <c r="EP34" s="350"/>
      <c r="EQ34" s="351"/>
      <c r="ER34" s="351"/>
      <c r="ES34" s="351"/>
      <c r="ET34" s="351"/>
      <c r="EU34" s="351"/>
      <c r="EV34" s="351"/>
      <c r="EW34" s="348"/>
      <c r="EX34" s="345" t="str">
        <f t="shared" ref="EX34:EX36" si="246">IF(SUM(EY34:FB34)&lt;&gt;0,SUM(EY34:FB34),"")</f>
        <v/>
      </c>
      <c r="EY34" s="346"/>
      <c r="EZ34" s="347"/>
      <c r="FA34" s="347"/>
      <c r="FB34" s="347"/>
      <c r="FC34" s="348" t="str">
        <f t="shared" ref="FC34:FE34" si="247">IF(EY34&lt;&gt;0,$EX$17*EY34,"")</f>
        <v/>
      </c>
      <c r="FD34" s="348" t="str">
        <f t="shared" si="247"/>
        <v/>
      </c>
      <c r="FE34" s="348" t="str">
        <f t="shared" si="247"/>
        <v/>
      </c>
      <c r="FF34" s="349"/>
      <c r="FG34" s="350" t="str">
        <f t="shared" si="133"/>
        <v/>
      </c>
      <c r="FH34" s="351" t="str">
        <f t="shared" si="134"/>
        <v/>
      </c>
      <c r="FI34" s="351" t="str">
        <f t="shared" si="135"/>
        <v/>
      </c>
      <c r="FJ34" s="351" t="str">
        <f t="shared" si="136"/>
        <v/>
      </c>
      <c r="FK34" s="351" t="str">
        <f t="shared" si="137"/>
        <v/>
      </c>
      <c r="FL34" s="351" t="str">
        <f t="shared" si="138"/>
        <v/>
      </c>
      <c r="FM34" s="351" t="str">
        <f t="shared" si="139"/>
        <v/>
      </c>
      <c r="FN34" s="348" t="str">
        <f t="shared" si="140"/>
        <v/>
      </c>
      <c r="FO34" s="357" t="str">
        <f t="shared" si="141"/>
        <v/>
      </c>
      <c r="FP34" s="346"/>
      <c r="FQ34" s="347"/>
      <c r="FR34" s="347"/>
      <c r="FS34" s="347"/>
      <c r="FT34" s="348" t="str">
        <f t="shared" ref="FT34:FV34" si="248">IF(FP34&lt;&gt;0,$FO$17*FP34,"")</f>
        <v/>
      </c>
      <c r="FU34" s="348" t="str">
        <f t="shared" si="248"/>
        <v/>
      </c>
      <c r="FV34" s="348" t="str">
        <f t="shared" si="248"/>
        <v/>
      </c>
      <c r="FW34" s="349"/>
      <c r="FX34" s="350" t="str">
        <f t="shared" si="143"/>
        <v/>
      </c>
      <c r="FY34" s="351" t="str">
        <f t="shared" si="144"/>
        <v/>
      </c>
      <c r="FZ34" s="351" t="str">
        <f t="shared" si="145"/>
        <v/>
      </c>
      <c r="GA34" s="351" t="str">
        <f t="shared" si="146"/>
        <v/>
      </c>
      <c r="GB34" s="351" t="str">
        <f t="shared" si="147"/>
        <v/>
      </c>
      <c r="GC34" s="351" t="str">
        <f t="shared" si="148"/>
        <v/>
      </c>
      <c r="GD34" s="351" t="str">
        <f t="shared" si="149"/>
        <v/>
      </c>
      <c r="GE34" s="348" t="str">
        <f t="shared" si="150"/>
        <v/>
      </c>
      <c r="GF34" s="357" t="str">
        <f t="shared" si="151"/>
        <v/>
      </c>
      <c r="GG34" s="346"/>
      <c r="GH34" s="347"/>
      <c r="GI34" s="347"/>
      <c r="GJ34" s="347"/>
      <c r="GK34" s="348" t="str">
        <f t="shared" ref="GK34:GM34" si="249">IF(GG34&lt;&gt;0,$GF$17*GG34,"")</f>
        <v/>
      </c>
      <c r="GL34" s="348" t="str">
        <f t="shared" si="249"/>
        <v/>
      </c>
      <c r="GM34" s="348" t="str">
        <f t="shared" si="249"/>
        <v/>
      </c>
      <c r="GN34" s="349"/>
      <c r="GO34" s="350" t="str">
        <f t="shared" si="153"/>
        <v/>
      </c>
      <c r="GP34" s="351" t="str">
        <f t="shared" si="154"/>
        <v/>
      </c>
      <c r="GQ34" s="351" t="str">
        <f t="shared" si="155"/>
        <v/>
      </c>
      <c r="GR34" s="351" t="str">
        <f t="shared" si="156"/>
        <v/>
      </c>
      <c r="GS34" s="351" t="str">
        <f t="shared" si="157"/>
        <v/>
      </c>
      <c r="GT34" s="351" t="str">
        <f t="shared" si="158"/>
        <v/>
      </c>
      <c r="GU34" s="351" t="str">
        <f t="shared" si="159"/>
        <v/>
      </c>
      <c r="GV34" s="348" t="str">
        <f t="shared" si="160"/>
        <v/>
      </c>
      <c r="GW34" s="357" t="str">
        <f t="shared" si="161"/>
        <v/>
      </c>
      <c r="GX34" s="346"/>
      <c r="GY34" s="347"/>
      <c r="GZ34" s="347"/>
      <c r="HA34" s="347"/>
      <c r="HB34" s="348" t="str">
        <f t="shared" ref="HB34:HD34" si="250">IF(GX34&lt;&gt;0,$GW$17*GX34,"")</f>
        <v/>
      </c>
      <c r="HC34" s="348" t="str">
        <f t="shared" si="250"/>
        <v/>
      </c>
      <c r="HD34" s="348" t="str">
        <f t="shared" si="250"/>
        <v/>
      </c>
      <c r="HE34" s="349"/>
      <c r="HF34" s="350" t="str">
        <f t="shared" si="163"/>
        <v/>
      </c>
      <c r="HG34" s="351" t="str">
        <f t="shared" si="164"/>
        <v/>
      </c>
      <c r="HH34" s="351" t="str">
        <f t="shared" si="165"/>
        <v/>
      </c>
      <c r="HI34" s="351" t="str">
        <f t="shared" si="166"/>
        <v/>
      </c>
      <c r="HJ34" s="351" t="str">
        <f t="shared" si="167"/>
        <v/>
      </c>
      <c r="HK34" s="351" t="str">
        <f t="shared" si="168"/>
        <v/>
      </c>
      <c r="HL34" s="351" t="str">
        <f t="shared" si="169"/>
        <v/>
      </c>
      <c r="HM34" s="348" t="str">
        <f t="shared" si="170"/>
        <v/>
      </c>
      <c r="HN34" s="357" t="str">
        <f t="shared" si="171"/>
        <v/>
      </c>
      <c r="HO34" s="346"/>
      <c r="HP34" s="347"/>
      <c r="HQ34" s="347"/>
      <c r="HR34" s="347"/>
      <c r="HS34" s="348" t="str">
        <f t="shared" ref="HS34:HU34" si="251">IF(HO34&lt;&gt;0,$HN$17*HO34,"")</f>
        <v/>
      </c>
      <c r="HT34" s="348" t="str">
        <f t="shared" si="251"/>
        <v/>
      </c>
      <c r="HU34" s="348" t="str">
        <f t="shared" si="251"/>
        <v/>
      </c>
      <c r="HV34" s="349"/>
      <c r="HW34" s="350" t="str">
        <f t="shared" si="114"/>
        <v/>
      </c>
      <c r="HX34" s="351" t="str">
        <f t="shared" si="115"/>
        <v/>
      </c>
      <c r="HY34" s="351" t="str">
        <f t="shared" si="116"/>
        <v/>
      </c>
      <c r="HZ34" s="351" t="str">
        <f t="shared" si="117"/>
        <v/>
      </c>
      <c r="IA34" s="351" t="str">
        <f t="shared" si="118"/>
        <v/>
      </c>
      <c r="IB34" s="351" t="str">
        <f t="shared" si="119"/>
        <v/>
      </c>
      <c r="IC34" s="351" t="str">
        <f t="shared" si="120"/>
        <v/>
      </c>
      <c r="ID34" s="348" t="str">
        <f t="shared" si="121"/>
        <v/>
      </c>
      <c r="IE34" s="352" t="s">
        <v>170</v>
      </c>
    </row>
    <row r="35" spans="1:239" ht="19.5" customHeight="1">
      <c r="A35" s="332" t="s">
        <v>181</v>
      </c>
      <c r="B35" s="333"/>
      <c r="C35" s="334" t="s">
        <v>182</v>
      </c>
      <c r="D35" s="335" t="s">
        <v>170</v>
      </c>
      <c r="E35" s="336"/>
      <c r="F35" s="336"/>
      <c r="G35" s="336"/>
      <c r="H35" s="337"/>
      <c r="I35" s="336">
        <v>1</v>
      </c>
      <c r="J35" s="336"/>
      <c r="K35" s="336"/>
      <c r="L35" s="336"/>
      <c r="M35" s="336"/>
      <c r="N35" s="336"/>
      <c r="O35" s="338"/>
      <c r="P35" s="338"/>
      <c r="Q35" s="336"/>
      <c r="R35" s="336"/>
      <c r="S35" s="336"/>
      <c r="T35" s="337"/>
      <c r="U35" s="336"/>
      <c r="V35" s="336"/>
      <c r="W35" s="336"/>
      <c r="X35" s="336"/>
      <c r="Y35" s="362">
        <v>4</v>
      </c>
      <c r="Z35" s="340"/>
      <c r="AA35" s="341">
        <f t="shared" ref="AA35:AA43" si="252">Y35*30</f>
        <v>120</v>
      </c>
      <c r="AB35" s="336">
        <f t="shared" si="234"/>
        <v>48</v>
      </c>
      <c r="AC35" s="338">
        <v>32</v>
      </c>
      <c r="AD35" s="338">
        <v>16</v>
      </c>
      <c r="AE35" s="338">
        <f>$AI$17*AL35+BC35*$AZ$17+BT35*$BQ$17+CK35*$CH$17+DB35*$CY$17+DS35*$DP$17+EJ35*$EG$17+FA35*$EX$17+FR35*$FO$17+GZ35*$GW$17+GI35*$GF$17+HQ35*$HN$17</f>
        <v>0</v>
      </c>
      <c r="AF35" s="342">
        <f t="shared" si="235"/>
        <v>72</v>
      </c>
      <c r="AG35" s="343">
        <f t="shared" si="236"/>
        <v>0.6</v>
      </c>
      <c r="AH35" s="344">
        <f t="shared" si="112"/>
        <v>72</v>
      </c>
      <c r="AI35" s="357">
        <v>3</v>
      </c>
      <c r="AJ35" s="346"/>
      <c r="AK35" s="347"/>
      <c r="AL35" s="347"/>
      <c r="AM35" s="347"/>
      <c r="AN35" s="348"/>
      <c r="AO35" s="348"/>
      <c r="AP35" s="348"/>
      <c r="AQ35" s="349"/>
      <c r="AR35" s="350"/>
      <c r="AS35" s="351"/>
      <c r="AT35" s="351"/>
      <c r="AU35" s="351"/>
      <c r="AV35" s="351"/>
      <c r="AW35" s="351"/>
      <c r="AX35" s="351"/>
      <c r="AY35" s="348"/>
      <c r="AZ35" s="345"/>
      <c r="BA35" s="346"/>
      <c r="BB35" s="347"/>
      <c r="BC35" s="347"/>
      <c r="BD35" s="347"/>
      <c r="BE35" s="348" t="str">
        <f t="shared" ref="BE35:BG35" si="253">IF(BA35&lt;&gt;0,$AZ$17*BA35,"")</f>
        <v/>
      </c>
      <c r="BF35" s="348" t="str">
        <f t="shared" si="253"/>
        <v/>
      </c>
      <c r="BG35" s="348" t="str">
        <f t="shared" si="253"/>
        <v/>
      </c>
      <c r="BH35" s="349"/>
      <c r="BI35" s="350"/>
      <c r="BJ35" s="351"/>
      <c r="BK35" s="351"/>
      <c r="BL35" s="351"/>
      <c r="BM35" s="351"/>
      <c r="BN35" s="351"/>
      <c r="BO35" s="351"/>
      <c r="BP35" s="348"/>
      <c r="BQ35" s="345"/>
      <c r="BR35" s="346">
        <v>2</v>
      </c>
      <c r="BS35" s="347">
        <v>1</v>
      </c>
      <c r="BT35" s="347"/>
      <c r="BU35" s="347"/>
      <c r="BV35" s="348">
        <f t="shared" ref="BV35:BX35" si="254">IF(BR35&lt;&gt;0,$BQ$17*BR35,"")</f>
        <v>32</v>
      </c>
      <c r="BW35" s="348">
        <f t="shared" si="254"/>
        <v>16</v>
      </c>
      <c r="BX35" s="348" t="str">
        <f t="shared" si="254"/>
        <v/>
      </c>
      <c r="BY35" s="349"/>
      <c r="BZ35" s="350"/>
      <c r="CA35" s="351"/>
      <c r="CB35" s="351"/>
      <c r="CC35" s="351"/>
      <c r="CD35" s="351"/>
      <c r="CE35" s="351"/>
      <c r="CF35" s="351"/>
      <c r="CG35" s="348"/>
      <c r="CH35" s="345" t="str">
        <f t="shared" si="224"/>
        <v/>
      </c>
      <c r="CI35" s="346"/>
      <c r="CJ35" s="347"/>
      <c r="CK35" s="347"/>
      <c r="CL35" s="347"/>
      <c r="CM35" s="348" t="str">
        <f t="shared" ref="CM35:CO35" si="255">IF(CI35&lt;&gt;0,$CH$17*CI35,"")</f>
        <v/>
      </c>
      <c r="CN35" s="348" t="str">
        <f t="shared" si="255"/>
        <v/>
      </c>
      <c r="CO35" s="348" t="str">
        <f t="shared" si="255"/>
        <v/>
      </c>
      <c r="CP35" s="349"/>
      <c r="CQ35" s="350"/>
      <c r="CR35" s="351"/>
      <c r="CS35" s="351"/>
      <c r="CT35" s="351"/>
      <c r="CU35" s="351"/>
      <c r="CV35" s="351"/>
      <c r="CW35" s="351"/>
      <c r="CX35" s="348"/>
      <c r="CY35" s="345" t="str">
        <f t="shared" si="240"/>
        <v/>
      </c>
      <c r="CZ35" s="346"/>
      <c r="DA35" s="347"/>
      <c r="DB35" s="347"/>
      <c r="DC35" s="347"/>
      <c r="DD35" s="348" t="str">
        <f t="shared" ref="DD35:DF35" si="256">IF(CZ35&lt;&gt;0,$AI$17*CZ35,"")</f>
        <v/>
      </c>
      <c r="DE35" s="348" t="str">
        <f t="shared" si="256"/>
        <v/>
      </c>
      <c r="DF35" s="348" t="str">
        <f t="shared" si="256"/>
        <v/>
      </c>
      <c r="DG35" s="349"/>
      <c r="DH35" s="350"/>
      <c r="DI35" s="351"/>
      <c r="DJ35" s="351"/>
      <c r="DK35" s="351"/>
      <c r="DL35" s="351"/>
      <c r="DM35" s="351"/>
      <c r="DN35" s="351"/>
      <c r="DO35" s="348"/>
      <c r="DP35" s="345" t="str">
        <f t="shared" si="242"/>
        <v/>
      </c>
      <c r="DQ35" s="346"/>
      <c r="DR35" s="347"/>
      <c r="DS35" s="347"/>
      <c r="DT35" s="347"/>
      <c r="DU35" s="348" t="str">
        <f t="shared" ref="DU35:DW35" si="257">IF(DQ35&lt;&gt;0,$AZ$17*DQ35,"")</f>
        <v/>
      </c>
      <c r="DV35" s="348" t="str">
        <f t="shared" si="257"/>
        <v/>
      </c>
      <c r="DW35" s="348" t="str">
        <f t="shared" si="257"/>
        <v/>
      </c>
      <c r="DX35" s="349"/>
      <c r="DY35" s="350"/>
      <c r="DZ35" s="351"/>
      <c r="EA35" s="351"/>
      <c r="EB35" s="351"/>
      <c r="EC35" s="351"/>
      <c r="ED35" s="351"/>
      <c r="EE35" s="351"/>
      <c r="EF35" s="348"/>
      <c r="EG35" s="345" t="str">
        <f t="shared" si="244"/>
        <v/>
      </c>
      <c r="EH35" s="346"/>
      <c r="EI35" s="347"/>
      <c r="EJ35" s="347"/>
      <c r="EK35" s="347"/>
      <c r="EL35" s="348" t="str">
        <f t="shared" ref="EL35:EN35" si="258">IF(EH35&lt;&gt;0,$AI$17*EH35,"")</f>
        <v/>
      </c>
      <c r="EM35" s="348" t="str">
        <f t="shared" si="258"/>
        <v/>
      </c>
      <c r="EN35" s="348" t="str">
        <f t="shared" si="258"/>
        <v/>
      </c>
      <c r="EO35" s="349"/>
      <c r="EP35" s="350"/>
      <c r="EQ35" s="351"/>
      <c r="ER35" s="351"/>
      <c r="ES35" s="351"/>
      <c r="ET35" s="351"/>
      <c r="EU35" s="351"/>
      <c r="EV35" s="351"/>
      <c r="EW35" s="348"/>
      <c r="EX35" s="345" t="str">
        <f t="shared" si="246"/>
        <v/>
      </c>
      <c r="EY35" s="346"/>
      <c r="EZ35" s="347"/>
      <c r="FA35" s="347"/>
      <c r="FB35" s="347"/>
      <c r="FC35" s="348" t="str">
        <f t="shared" ref="FC35:FE35" si="259">IF(EY35&lt;&gt;0,$EX$17*EY35,"")</f>
        <v/>
      </c>
      <c r="FD35" s="348" t="str">
        <f t="shared" si="259"/>
        <v/>
      </c>
      <c r="FE35" s="348" t="str">
        <f t="shared" si="259"/>
        <v/>
      </c>
      <c r="FF35" s="349"/>
      <c r="FG35" s="350" t="str">
        <f t="shared" si="133"/>
        <v/>
      </c>
      <c r="FH35" s="351" t="str">
        <f t="shared" si="134"/>
        <v/>
      </c>
      <c r="FI35" s="351" t="str">
        <f t="shared" si="135"/>
        <v/>
      </c>
      <c r="FJ35" s="351" t="str">
        <f t="shared" si="136"/>
        <v/>
      </c>
      <c r="FK35" s="351" t="str">
        <f t="shared" si="137"/>
        <v/>
      </c>
      <c r="FL35" s="351" t="str">
        <f t="shared" si="138"/>
        <v/>
      </c>
      <c r="FM35" s="351" t="str">
        <f t="shared" si="139"/>
        <v/>
      </c>
      <c r="FN35" s="348" t="str">
        <f t="shared" si="140"/>
        <v/>
      </c>
      <c r="FO35" s="357" t="str">
        <f t="shared" si="141"/>
        <v/>
      </c>
      <c r="FP35" s="346"/>
      <c r="FQ35" s="347"/>
      <c r="FR35" s="347"/>
      <c r="FS35" s="347"/>
      <c r="FT35" s="348" t="str">
        <f t="shared" ref="FT35:FV35" si="260">IF(FP35&lt;&gt;0,$FO$17*FP35,"")</f>
        <v/>
      </c>
      <c r="FU35" s="348" t="str">
        <f t="shared" si="260"/>
        <v/>
      </c>
      <c r="FV35" s="348" t="str">
        <f t="shared" si="260"/>
        <v/>
      </c>
      <c r="FW35" s="349"/>
      <c r="FX35" s="350" t="str">
        <f t="shared" si="143"/>
        <v/>
      </c>
      <c r="FY35" s="351" t="str">
        <f t="shared" si="144"/>
        <v/>
      </c>
      <c r="FZ35" s="351" t="str">
        <f t="shared" si="145"/>
        <v/>
      </c>
      <c r="GA35" s="351" t="str">
        <f t="shared" si="146"/>
        <v/>
      </c>
      <c r="GB35" s="351" t="str">
        <f t="shared" si="147"/>
        <v/>
      </c>
      <c r="GC35" s="351" t="str">
        <f t="shared" si="148"/>
        <v/>
      </c>
      <c r="GD35" s="351" t="str">
        <f t="shared" si="149"/>
        <v/>
      </c>
      <c r="GE35" s="348" t="str">
        <f t="shared" si="150"/>
        <v/>
      </c>
      <c r="GF35" s="357" t="str">
        <f t="shared" si="151"/>
        <v/>
      </c>
      <c r="GG35" s="346"/>
      <c r="GH35" s="347"/>
      <c r="GI35" s="347"/>
      <c r="GJ35" s="347"/>
      <c r="GK35" s="348" t="str">
        <f t="shared" ref="GK35:GM35" si="261">IF(GG35&lt;&gt;0,$GF$17*GG35,"")</f>
        <v/>
      </c>
      <c r="GL35" s="348" t="str">
        <f t="shared" si="261"/>
        <v/>
      </c>
      <c r="GM35" s="348" t="str">
        <f t="shared" si="261"/>
        <v/>
      </c>
      <c r="GN35" s="349"/>
      <c r="GO35" s="350" t="str">
        <f t="shared" si="153"/>
        <v/>
      </c>
      <c r="GP35" s="351" t="str">
        <f t="shared" si="154"/>
        <v/>
      </c>
      <c r="GQ35" s="351" t="str">
        <f t="shared" si="155"/>
        <v/>
      </c>
      <c r="GR35" s="351" t="str">
        <f t="shared" si="156"/>
        <v/>
      </c>
      <c r="GS35" s="351" t="str">
        <f t="shared" si="157"/>
        <v/>
      </c>
      <c r="GT35" s="351" t="str">
        <f t="shared" si="158"/>
        <v/>
      </c>
      <c r="GU35" s="351" t="str">
        <f t="shared" si="159"/>
        <v/>
      </c>
      <c r="GV35" s="348" t="str">
        <f t="shared" si="160"/>
        <v/>
      </c>
      <c r="GW35" s="357" t="str">
        <f t="shared" si="161"/>
        <v/>
      </c>
      <c r="GX35" s="346"/>
      <c r="GY35" s="347"/>
      <c r="GZ35" s="347"/>
      <c r="HA35" s="347"/>
      <c r="HB35" s="348" t="str">
        <f t="shared" ref="HB35:HD35" si="262">IF(GX35&lt;&gt;0,$GW$17*GX35,"")</f>
        <v/>
      </c>
      <c r="HC35" s="348" t="str">
        <f t="shared" si="262"/>
        <v/>
      </c>
      <c r="HD35" s="348" t="str">
        <f t="shared" si="262"/>
        <v/>
      </c>
      <c r="HE35" s="349"/>
      <c r="HF35" s="350" t="str">
        <f t="shared" si="163"/>
        <v/>
      </c>
      <c r="HG35" s="351" t="str">
        <f t="shared" si="164"/>
        <v/>
      </c>
      <c r="HH35" s="351" t="str">
        <f t="shared" si="165"/>
        <v/>
      </c>
      <c r="HI35" s="351" t="str">
        <f t="shared" si="166"/>
        <v/>
      </c>
      <c r="HJ35" s="351" t="str">
        <f t="shared" si="167"/>
        <v/>
      </c>
      <c r="HK35" s="351" t="str">
        <f t="shared" si="168"/>
        <v/>
      </c>
      <c r="HL35" s="351" t="str">
        <f t="shared" si="169"/>
        <v/>
      </c>
      <c r="HM35" s="348" t="str">
        <f t="shared" si="170"/>
        <v/>
      </c>
      <c r="HN35" s="357" t="str">
        <f t="shared" si="171"/>
        <v/>
      </c>
      <c r="HO35" s="346"/>
      <c r="HP35" s="347"/>
      <c r="HQ35" s="347"/>
      <c r="HR35" s="347"/>
      <c r="HS35" s="348" t="str">
        <f t="shared" ref="HS35:HU35" si="263">IF(HO35&lt;&gt;0,$HN$17*HO35,"")</f>
        <v/>
      </c>
      <c r="HT35" s="348" t="str">
        <f t="shared" si="263"/>
        <v/>
      </c>
      <c r="HU35" s="348" t="str">
        <f t="shared" si="263"/>
        <v/>
      </c>
      <c r="HV35" s="349"/>
      <c r="HW35" s="350" t="str">
        <f t="shared" si="114"/>
        <v/>
      </c>
      <c r="HX35" s="351" t="str">
        <f t="shared" si="115"/>
        <v/>
      </c>
      <c r="HY35" s="351" t="str">
        <f t="shared" si="116"/>
        <v/>
      </c>
      <c r="HZ35" s="351" t="str">
        <f t="shared" si="117"/>
        <v/>
      </c>
      <c r="IA35" s="351" t="str">
        <f t="shared" si="118"/>
        <v/>
      </c>
      <c r="IB35" s="351" t="str">
        <f t="shared" si="119"/>
        <v/>
      </c>
      <c r="IC35" s="351" t="str">
        <f t="shared" si="120"/>
        <v/>
      </c>
      <c r="ID35" s="348" t="str">
        <f t="shared" si="121"/>
        <v/>
      </c>
      <c r="IE35" s="352" t="s">
        <v>170</v>
      </c>
    </row>
    <row r="36" spans="1:239" ht="19.5" customHeight="1">
      <c r="A36" s="332" t="s">
        <v>183</v>
      </c>
      <c r="B36" s="333"/>
      <c r="C36" s="334" t="s">
        <v>184</v>
      </c>
      <c r="D36" s="335" t="s">
        <v>170</v>
      </c>
      <c r="E36" s="336">
        <v>2</v>
      </c>
      <c r="F36" s="336">
        <v>4</v>
      </c>
      <c r="G36" s="336">
        <v>6</v>
      </c>
      <c r="H36" s="337"/>
      <c r="I36" s="336">
        <v>1</v>
      </c>
      <c r="J36" s="336">
        <v>3</v>
      </c>
      <c r="K36" s="336">
        <v>5</v>
      </c>
      <c r="L36" s="336"/>
      <c r="M36" s="336"/>
      <c r="N36" s="336"/>
      <c r="O36" s="338"/>
      <c r="P36" s="338"/>
      <c r="Q36" s="336"/>
      <c r="R36" s="336"/>
      <c r="S36" s="336"/>
      <c r="T36" s="337"/>
      <c r="U36" s="336"/>
      <c r="V36" s="336"/>
      <c r="W36" s="336"/>
      <c r="X36" s="336"/>
      <c r="Y36" s="362">
        <v>20</v>
      </c>
      <c r="Z36" s="340"/>
      <c r="AA36" s="341">
        <f t="shared" si="252"/>
        <v>600</v>
      </c>
      <c r="AB36" s="336">
        <f t="shared" si="234"/>
        <v>272</v>
      </c>
      <c r="AC36" s="338">
        <v>0</v>
      </c>
      <c r="AD36" s="338">
        <v>0</v>
      </c>
      <c r="AE36" s="338">
        <v>272</v>
      </c>
      <c r="AF36" s="342">
        <f t="shared" si="235"/>
        <v>328</v>
      </c>
      <c r="AG36" s="343">
        <f t="shared" si="236"/>
        <v>0.54666666666666663</v>
      </c>
      <c r="AH36" s="344">
        <f t="shared" si="112"/>
        <v>328</v>
      </c>
      <c r="AI36" s="357">
        <v>3</v>
      </c>
      <c r="AJ36" s="346"/>
      <c r="AK36" s="347"/>
      <c r="AL36" s="347"/>
      <c r="AM36" s="347"/>
      <c r="AN36" s="348"/>
      <c r="AO36" s="348"/>
      <c r="AP36" s="348"/>
      <c r="AQ36" s="349"/>
      <c r="AR36" s="350"/>
      <c r="AS36" s="351"/>
      <c r="AT36" s="351"/>
      <c r="AU36" s="351"/>
      <c r="AV36" s="351"/>
      <c r="AW36" s="351"/>
      <c r="AX36" s="351"/>
      <c r="AY36" s="348"/>
      <c r="AZ36" s="345">
        <v>3</v>
      </c>
      <c r="BA36" s="346"/>
      <c r="BB36" s="347"/>
      <c r="BC36" s="347"/>
      <c r="BD36" s="347"/>
      <c r="BE36" s="348" t="str">
        <f t="shared" ref="BE36:BG36" si="264">IF(BA36&lt;&gt;0,$AZ$17*BA36,"")</f>
        <v/>
      </c>
      <c r="BF36" s="348" t="str">
        <f t="shared" si="264"/>
        <v/>
      </c>
      <c r="BG36" s="348" t="str">
        <f t="shared" si="264"/>
        <v/>
      </c>
      <c r="BH36" s="349"/>
      <c r="BI36" s="350"/>
      <c r="BJ36" s="351"/>
      <c r="BK36" s="351"/>
      <c r="BL36" s="351"/>
      <c r="BM36" s="351"/>
      <c r="BN36" s="351"/>
      <c r="BO36" s="351"/>
      <c r="BP36" s="348"/>
      <c r="BQ36" s="345">
        <v>3</v>
      </c>
      <c r="BR36" s="346"/>
      <c r="BS36" s="347"/>
      <c r="BT36" s="347"/>
      <c r="BU36" s="347"/>
      <c r="BV36" s="348" t="str">
        <f t="shared" ref="BV36:BX36" si="265">IF(BR36&lt;&gt;0,$BQ$17*BR36,"")</f>
        <v/>
      </c>
      <c r="BW36" s="348" t="str">
        <f t="shared" si="265"/>
        <v/>
      </c>
      <c r="BX36" s="348" t="str">
        <f t="shared" si="265"/>
        <v/>
      </c>
      <c r="BY36" s="349"/>
      <c r="BZ36" s="350"/>
      <c r="CA36" s="351"/>
      <c r="CB36" s="351"/>
      <c r="CC36" s="351"/>
      <c r="CD36" s="351"/>
      <c r="CE36" s="351"/>
      <c r="CF36" s="351"/>
      <c r="CG36" s="348"/>
      <c r="CH36" s="345">
        <v>3</v>
      </c>
      <c r="CI36" s="346">
        <v>2</v>
      </c>
      <c r="CJ36" s="347">
        <v>2</v>
      </c>
      <c r="CK36" s="347"/>
      <c r="CL36" s="347"/>
      <c r="CM36" s="348">
        <f t="shared" ref="CM36:CO36" si="266">IF(CI36&lt;&gt;0,$CH$17*CI36,"")</f>
        <v>36</v>
      </c>
      <c r="CN36" s="348">
        <f t="shared" si="266"/>
        <v>36</v>
      </c>
      <c r="CO36" s="348" t="str">
        <f t="shared" si="266"/>
        <v/>
      </c>
      <c r="CP36" s="349"/>
      <c r="CQ36" s="350"/>
      <c r="CR36" s="351"/>
      <c r="CS36" s="351"/>
      <c r="CT36" s="351"/>
      <c r="CU36" s="351"/>
      <c r="CV36" s="351"/>
      <c r="CW36" s="351"/>
      <c r="CX36" s="348"/>
      <c r="CY36" s="345">
        <v>2</v>
      </c>
      <c r="CZ36" s="346"/>
      <c r="DA36" s="347"/>
      <c r="DB36" s="347"/>
      <c r="DC36" s="347"/>
      <c r="DD36" s="348" t="str">
        <f t="shared" ref="DD36:DF36" si="267">IF(CZ36&lt;&gt;0,$AI$17*CZ36,"")</f>
        <v/>
      </c>
      <c r="DE36" s="348" t="str">
        <f t="shared" si="267"/>
        <v/>
      </c>
      <c r="DF36" s="348" t="str">
        <f t="shared" si="267"/>
        <v/>
      </c>
      <c r="DG36" s="349"/>
      <c r="DH36" s="350"/>
      <c r="DI36" s="351"/>
      <c r="DJ36" s="351"/>
      <c r="DK36" s="351"/>
      <c r="DL36" s="351"/>
      <c r="DM36" s="351"/>
      <c r="DN36" s="351"/>
      <c r="DO36" s="348"/>
      <c r="DP36" s="345">
        <v>2</v>
      </c>
      <c r="DQ36" s="346"/>
      <c r="DR36" s="347"/>
      <c r="DS36" s="347"/>
      <c r="DT36" s="347"/>
      <c r="DU36" s="348" t="str">
        <f t="shared" ref="DU36:DW36" si="268">IF(DQ36&lt;&gt;0,$AZ$17*DQ36,"")</f>
        <v/>
      </c>
      <c r="DV36" s="348" t="str">
        <f t="shared" si="268"/>
        <v/>
      </c>
      <c r="DW36" s="348" t="str">
        <f t="shared" si="268"/>
        <v/>
      </c>
      <c r="DX36" s="349"/>
      <c r="DY36" s="350"/>
      <c r="DZ36" s="351"/>
      <c r="EA36" s="351"/>
      <c r="EB36" s="351"/>
      <c r="EC36" s="351"/>
      <c r="ED36" s="351"/>
      <c r="EE36" s="351"/>
      <c r="EF36" s="348"/>
      <c r="EG36" s="345" t="str">
        <f t="shared" si="244"/>
        <v/>
      </c>
      <c r="EH36" s="346"/>
      <c r="EI36" s="347"/>
      <c r="EJ36" s="347"/>
      <c r="EK36" s="347"/>
      <c r="EL36" s="348" t="str">
        <f t="shared" ref="EL36:EN36" si="269">IF(EH36&lt;&gt;0,$AI$17*EH36,"")</f>
        <v/>
      </c>
      <c r="EM36" s="348" t="str">
        <f t="shared" si="269"/>
        <v/>
      </c>
      <c r="EN36" s="348" t="str">
        <f t="shared" si="269"/>
        <v/>
      </c>
      <c r="EO36" s="349"/>
      <c r="EP36" s="350"/>
      <c r="EQ36" s="351"/>
      <c r="ER36" s="351"/>
      <c r="ES36" s="351"/>
      <c r="ET36" s="351"/>
      <c r="EU36" s="351"/>
      <c r="EV36" s="351"/>
      <c r="EW36" s="348"/>
      <c r="EX36" s="345" t="str">
        <f t="shared" si="246"/>
        <v/>
      </c>
      <c r="EY36" s="346"/>
      <c r="EZ36" s="347"/>
      <c r="FA36" s="347"/>
      <c r="FB36" s="347"/>
      <c r="FC36" s="348" t="str">
        <f t="shared" ref="FC36:FE36" si="270">IF(EY36&lt;&gt;0,$EX$17*EY36,"")</f>
        <v/>
      </c>
      <c r="FD36" s="348" t="str">
        <f t="shared" si="270"/>
        <v/>
      </c>
      <c r="FE36" s="348" t="str">
        <f t="shared" si="270"/>
        <v/>
      </c>
      <c r="FF36" s="349"/>
      <c r="FG36" s="350" t="str">
        <f t="shared" si="133"/>
        <v/>
      </c>
      <c r="FH36" s="351" t="str">
        <f t="shared" si="134"/>
        <v/>
      </c>
      <c r="FI36" s="351" t="str">
        <f t="shared" si="135"/>
        <v/>
      </c>
      <c r="FJ36" s="351" t="str">
        <f t="shared" si="136"/>
        <v/>
      </c>
      <c r="FK36" s="351" t="str">
        <f t="shared" si="137"/>
        <v/>
      </c>
      <c r="FL36" s="351" t="str">
        <f t="shared" si="138"/>
        <v/>
      </c>
      <c r="FM36" s="351" t="str">
        <f t="shared" si="139"/>
        <v/>
      </c>
      <c r="FN36" s="348" t="str">
        <f t="shared" si="140"/>
        <v/>
      </c>
      <c r="FO36" s="357" t="str">
        <f t="shared" si="141"/>
        <v/>
      </c>
      <c r="FP36" s="346"/>
      <c r="FQ36" s="347"/>
      <c r="FR36" s="347"/>
      <c r="FS36" s="347"/>
      <c r="FT36" s="348" t="str">
        <f t="shared" ref="FT36:FV36" si="271">IF(FP36&lt;&gt;0,$FO$17*FP36,"")</f>
        <v/>
      </c>
      <c r="FU36" s="348" t="str">
        <f t="shared" si="271"/>
        <v/>
      </c>
      <c r="FV36" s="348" t="str">
        <f t="shared" si="271"/>
        <v/>
      </c>
      <c r="FW36" s="349"/>
      <c r="FX36" s="350" t="str">
        <f t="shared" si="143"/>
        <v/>
      </c>
      <c r="FY36" s="351" t="str">
        <f t="shared" si="144"/>
        <v/>
      </c>
      <c r="FZ36" s="351" t="str">
        <f t="shared" si="145"/>
        <v/>
      </c>
      <c r="GA36" s="351" t="str">
        <f t="shared" si="146"/>
        <v/>
      </c>
      <c r="GB36" s="351" t="str">
        <f t="shared" si="147"/>
        <v/>
      </c>
      <c r="GC36" s="351" t="str">
        <f t="shared" si="148"/>
        <v/>
      </c>
      <c r="GD36" s="351" t="str">
        <f t="shared" si="149"/>
        <v/>
      </c>
      <c r="GE36" s="348" t="str">
        <f t="shared" si="150"/>
        <v/>
      </c>
      <c r="GF36" s="357" t="str">
        <f t="shared" si="151"/>
        <v/>
      </c>
      <c r="GG36" s="346"/>
      <c r="GH36" s="347"/>
      <c r="GI36" s="347"/>
      <c r="GJ36" s="347"/>
      <c r="GK36" s="348" t="str">
        <f t="shared" ref="GK36:GM36" si="272">IF(GG36&lt;&gt;0,$GF$17*GG36,"")</f>
        <v/>
      </c>
      <c r="GL36" s="348" t="str">
        <f t="shared" si="272"/>
        <v/>
      </c>
      <c r="GM36" s="348" t="str">
        <f t="shared" si="272"/>
        <v/>
      </c>
      <c r="GN36" s="349"/>
      <c r="GO36" s="350" t="str">
        <f t="shared" si="153"/>
        <v/>
      </c>
      <c r="GP36" s="351" t="str">
        <f t="shared" si="154"/>
        <v/>
      </c>
      <c r="GQ36" s="351" t="str">
        <f t="shared" si="155"/>
        <v/>
      </c>
      <c r="GR36" s="351" t="str">
        <f t="shared" si="156"/>
        <v/>
      </c>
      <c r="GS36" s="351" t="str">
        <f t="shared" si="157"/>
        <v/>
      </c>
      <c r="GT36" s="351" t="str">
        <f t="shared" si="158"/>
        <v/>
      </c>
      <c r="GU36" s="351" t="str">
        <f t="shared" si="159"/>
        <v/>
      </c>
      <c r="GV36" s="348" t="str">
        <f t="shared" si="160"/>
        <v/>
      </c>
      <c r="GW36" s="357" t="str">
        <f t="shared" si="161"/>
        <v/>
      </c>
      <c r="GX36" s="346"/>
      <c r="GY36" s="347"/>
      <c r="GZ36" s="347"/>
      <c r="HA36" s="347"/>
      <c r="HB36" s="348" t="str">
        <f t="shared" ref="HB36:HD36" si="273">IF(GX36&lt;&gt;0,$GW$17*GX36,"")</f>
        <v/>
      </c>
      <c r="HC36" s="348" t="str">
        <f t="shared" si="273"/>
        <v/>
      </c>
      <c r="HD36" s="348" t="str">
        <f t="shared" si="273"/>
        <v/>
      </c>
      <c r="HE36" s="349"/>
      <c r="HF36" s="350" t="str">
        <f t="shared" si="163"/>
        <v/>
      </c>
      <c r="HG36" s="351" t="str">
        <f t="shared" si="164"/>
        <v/>
      </c>
      <c r="HH36" s="351" t="str">
        <f t="shared" si="165"/>
        <v/>
      </c>
      <c r="HI36" s="351" t="str">
        <f t="shared" si="166"/>
        <v/>
      </c>
      <c r="HJ36" s="351" t="str">
        <f t="shared" si="167"/>
        <v/>
      </c>
      <c r="HK36" s="351" t="str">
        <f t="shared" si="168"/>
        <v/>
      </c>
      <c r="HL36" s="351" t="str">
        <f t="shared" si="169"/>
        <v/>
      </c>
      <c r="HM36" s="348" t="str">
        <f t="shared" si="170"/>
        <v/>
      </c>
      <c r="HN36" s="357" t="str">
        <f t="shared" si="171"/>
        <v/>
      </c>
      <c r="HO36" s="346"/>
      <c r="HP36" s="347"/>
      <c r="HQ36" s="347"/>
      <c r="HR36" s="347"/>
      <c r="HS36" s="348" t="str">
        <f t="shared" ref="HS36:HU36" si="274">IF(HO36&lt;&gt;0,$HN$17*HO36,"")</f>
        <v/>
      </c>
      <c r="HT36" s="348" t="str">
        <f t="shared" si="274"/>
        <v/>
      </c>
      <c r="HU36" s="348" t="str">
        <f t="shared" si="274"/>
        <v/>
      </c>
      <c r="HV36" s="349"/>
      <c r="HW36" s="350" t="str">
        <f t="shared" si="114"/>
        <v/>
      </c>
      <c r="HX36" s="351" t="str">
        <f t="shared" si="115"/>
        <v/>
      </c>
      <c r="HY36" s="351" t="str">
        <f t="shared" si="116"/>
        <v/>
      </c>
      <c r="HZ36" s="351" t="str">
        <f t="shared" si="117"/>
        <v/>
      </c>
      <c r="IA36" s="351" t="str">
        <f t="shared" si="118"/>
        <v/>
      </c>
      <c r="IB36" s="351" t="str">
        <f t="shared" si="119"/>
        <v/>
      </c>
      <c r="IC36" s="351" t="str">
        <f t="shared" si="120"/>
        <v/>
      </c>
      <c r="ID36" s="348" t="str">
        <f t="shared" si="121"/>
        <v/>
      </c>
      <c r="IE36" s="352" t="s">
        <v>170</v>
      </c>
    </row>
    <row r="37" spans="1:239" ht="19.5" customHeight="1">
      <c r="A37" s="332" t="s">
        <v>185</v>
      </c>
      <c r="B37" s="333"/>
      <c r="C37" s="334" t="s">
        <v>186</v>
      </c>
      <c r="D37" s="335"/>
      <c r="E37" s="336">
        <v>5</v>
      </c>
      <c r="F37" s="336">
        <v>6</v>
      </c>
      <c r="G37" s="336">
        <v>7</v>
      </c>
      <c r="H37" s="337">
        <v>8</v>
      </c>
      <c r="I37" s="336">
        <v>4</v>
      </c>
      <c r="J37" s="336"/>
      <c r="K37" s="336"/>
      <c r="L37" s="336"/>
      <c r="M37" s="336"/>
      <c r="N37" s="336"/>
      <c r="O37" s="338"/>
      <c r="P37" s="338"/>
      <c r="Q37" s="336"/>
      <c r="R37" s="336"/>
      <c r="S37" s="336"/>
      <c r="T37" s="337"/>
      <c r="U37" s="336"/>
      <c r="V37" s="336"/>
      <c r="W37" s="336"/>
      <c r="X37" s="336"/>
      <c r="Y37" s="363">
        <v>13</v>
      </c>
      <c r="Z37" s="364"/>
      <c r="AA37" s="365">
        <f t="shared" si="252"/>
        <v>390</v>
      </c>
      <c r="AB37" s="366">
        <f t="shared" si="234"/>
        <v>186</v>
      </c>
      <c r="AC37" s="367">
        <v>18</v>
      </c>
      <c r="AD37" s="367">
        <v>168</v>
      </c>
      <c r="AE37" s="367">
        <v>0</v>
      </c>
      <c r="AF37" s="368">
        <f t="shared" si="235"/>
        <v>204</v>
      </c>
      <c r="AG37" s="343">
        <f t="shared" si="236"/>
        <v>0.52307692307692311</v>
      </c>
      <c r="AH37" s="344"/>
      <c r="AI37" s="357" t="str">
        <f t="shared" ref="AI37:AI43" si="275">IF(SUM(AJ37:AL37)&lt;&gt;0,SUM(AJ37:AL37),"")</f>
        <v/>
      </c>
      <c r="AJ37" s="346"/>
      <c r="AK37" s="347"/>
      <c r="AL37" s="347"/>
      <c r="AM37" s="347"/>
      <c r="AN37" s="348"/>
      <c r="AO37" s="348"/>
      <c r="AP37" s="348"/>
      <c r="AQ37" s="349"/>
      <c r="AR37" s="350"/>
      <c r="AS37" s="351"/>
      <c r="AT37" s="351"/>
      <c r="AU37" s="351"/>
      <c r="AV37" s="351"/>
      <c r="AW37" s="351"/>
      <c r="AX37" s="351"/>
      <c r="AY37" s="348"/>
      <c r="AZ37" s="345" t="str">
        <f t="shared" ref="AZ37:AZ64" si="276">IF(SUM(BA37:BD37)&lt;&gt;0,SUM(BA37:BD37),"")</f>
        <v/>
      </c>
      <c r="BA37" s="346"/>
      <c r="BB37" s="347"/>
      <c r="BC37" s="347"/>
      <c r="BD37" s="347"/>
      <c r="BE37" s="348" t="str">
        <f t="shared" ref="BE37:BG37" si="277">IF(BA37&lt;&gt;0,$AZ$17*BA37,"")</f>
        <v/>
      </c>
      <c r="BF37" s="348" t="str">
        <f t="shared" si="277"/>
        <v/>
      </c>
      <c r="BG37" s="348" t="str">
        <f t="shared" si="277"/>
        <v/>
      </c>
      <c r="BH37" s="349"/>
      <c r="BI37" s="350"/>
      <c r="BJ37" s="351"/>
      <c r="BK37" s="351"/>
      <c r="BL37" s="351"/>
      <c r="BM37" s="351"/>
      <c r="BN37" s="351"/>
      <c r="BO37" s="351"/>
      <c r="BP37" s="348"/>
      <c r="BQ37" s="345" t="str">
        <f>IF(SUM(BR37:BU37)&lt;&gt;0,SUM(BR37:BU37),"")</f>
        <v/>
      </c>
      <c r="BR37" s="346"/>
      <c r="BS37" s="347"/>
      <c r="BT37" s="347"/>
      <c r="BU37" s="347"/>
      <c r="BV37" s="348" t="str">
        <f t="shared" ref="BV37:BX37" si="278">IF(BR37&lt;&gt;0,$BQ$17*BR37,"")</f>
        <v/>
      </c>
      <c r="BW37" s="348" t="str">
        <f t="shared" si="278"/>
        <v/>
      </c>
      <c r="BX37" s="348" t="str">
        <f t="shared" si="278"/>
        <v/>
      </c>
      <c r="BY37" s="349"/>
      <c r="BZ37" s="350"/>
      <c r="CA37" s="351"/>
      <c r="CB37" s="351"/>
      <c r="CC37" s="351"/>
      <c r="CD37" s="351"/>
      <c r="CE37" s="351"/>
      <c r="CF37" s="351"/>
      <c r="CG37" s="348"/>
      <c r="CH37" s="345">
        <v>3</v>
      </c>
      <c r="CI37" s="346">
        <v>2</v>
      </c>
      <c r="CJ37" s="347">
        <v>1</v>
      </c>
      <c r="CK37" s="347"/>
      <c r="CL37" s="347"/>
      <c r="CM37" s="348">
        <f t="shared" ref="CM37:CO37" si="279">IF(CI37&lt;&gt;0,$CH$17*CI37,"")</f>
        <v>36</v>
      </c>
      <c r="CN37" s="348">
        <f t="shared" si="279"/>
        <v>18</v>
      </c>
      <c r="CO37" s="348" t="str">
        <f t="shared" si="279"/>
        <v/>
      </c>
      <c r="CP37" s="349"/>
      <c r="CQ37" s="350"/>
      <c r="CR37" s="351"/>
      <c r="CS37" s="351"/>
      <c r="CT37" s="351"/>
      <c r="CU37" s="351"/>
      <c r="CV37" s="351"/>
      <c r="CW37" s="351"/>
      <c r="CX37" s="348"/>
      <c r="CY37" s="345">
        <v>2</v>
      </c>
      <c r="CZ37" s="346"/>
      <c r="DA37" s="347"/>
      <c r="DB37" s="347"/>
      <c r="DC37" s="347"/>
      <c r="DD37" s="348" t="str">
        <f t="shared" ref="DD37:DF37" si="280">IF(CZ37&lt;&gt;0,$AI$17*CZ37,"")</f>
        <v/>
      </c>
      <c r="DE37" s="348" t="str">
        <f t="shared" si="280"/>
        <v/>
      </c>
      <c r="DF37" s="348" t="str">
        <f t="shared" si="280"/>
        <v/>
      </c>
      <c r="DG37" s="349"/>
      <c r="DH37" s="350"/>
      <c r="DI37" s="351"/>
      <c r="DJ37" s="351"/>
      <c r="DK37" s="351"/>
      <c r="DL37" s="351"/>
      <c r="DM37" s="351"/>
      <c r="DN37" s="351"/>
      <c r="DO37" s="348"/>
      <c r="DP37" s="345">
        <v>2</v>
      </c>
      <c r="DQ37" s="346"/>
      <c r="DR37" s="347"/>
      <c r="DS37" s="347"/>
      <c r="DT37" s="347"/>
      <c r="DU37" s="348" t="str">
        <f t="shared" ref="DU37:DW37" si="281">IF(DQ37&lt;&gt;0,$AZ$17*DQ37,"")</f>
        <v/>
      </c>
      <c r="DV37" s="348" t="str">
        <f t="shared" si="281"/>
        <v/>
      </c>
      <c r="DW37" s="348" t="str">
        <f t="shared" si="281"/>
        <v/>
      </c>
      <c r="DX37" s="349"/>
      <c r="DY37" s="350"/>
      <c r="DZ37" s="351"/>
      <c r="EA37" s="351"/>
      <c r="EB37" s="351"/>
      <c r="EC37" s="351"/>
      <c r="ED37" s="351"/>
      <c r="EE37" s="351"/>
      <c r="EF37" s="348"/>
      <c r="EG37" s="345">
        <v>2</v>
      </c>
      <c r="EH37" s="346"/>
      <c r="EI37" s="347"/>
      <c r="EJ37" s="347"/>
      <c r="EK37" s="347"/>
      <c r="EL37" s="348" t="str">
        <f t="shared" ref="EL37:EN37" si="282">IF(EH37&lt;&gt;0,$AI$17*EH37,"")</f>
        <v/>
      </c>
      <c r="EM37" s="348" t="str">
        <f t="shared" si="282"/>
        <v/>
      </c>
      <c r="EN37" s="348" t="str">
        <f t="shared" si="282"/>
        <v/>
      </c>
      <c r="EO37" s="349"/>
      <c r="EP37" s="350"/>
      <c r="EQ37" s="351"/>
      <c r="ER37" s="351"/>
      <c r="ES37" s="351"/>
      <c r="ET37" s="351"/>
      <c r="EU37" s="351"/>
      <c r="EV37" s="351"/>
      <c r="EW37" s="348"/>
      <c r="EX37" s="345">
        <v>2</v>
      </c>
      <c r="EY37" s="346"/>
      <c r="EZ37" s="347"/>
      <c r="FA37" s="347"/>
      <c r="FB37" s="347"/>
      <c r="FC37" s="348" t="str">
        <f t="shared" ref="FC37:FE37" si="283">IF(EY37&lt;&gt;0,$EX$17*EY37,"")</f>
        <v/>
      </c>
      <c r="FD37" s="348" t="str">
        <f t="shared" si="283"/>
        <v/>
      </c>
      <c r="FE37" s="348" t="str">
        <f t="shared" si="283"/>
        <v/>
      </c>
      <c r="FF37" s="349"/>
      <c r="FG37" s="350"/>
      <c r="FH37" s="351"/>
      <c r="FI37" s="351"/>
      <c r="FJ37" s="351"/>
      <c r="FK37" s="351"/>
      <c r="FL37" s="351" t="str">
        <f t="shared" si="138"/>
        <v>іспит</v>
      </c>
      <c r="FM37" s="351"/>
      <c r="FN37" s="348"/>
      <c r="FO37" s="357"/>
      <c r="FP37" s="346"/>
      <c r="FQ37" s="347"/>
      <c r="FR37" s="347"/>
      <c r="FS37" s="347"/>
      <c r="FT37" s="348"/>
      <c r="FU37" s="348"/>
      <c r="FV37" s="348"/>
      <c r="FW37" s="349"/>
      <c r="FX37" s="350"/>
      <c r="FY37" s="351"/>
      <c r="FZ37" s="351"/>
      <c r="GA37" s="351"/>
      <c r="GB37" s="351"/>
      <c r="GC37" s="351" t="str">
        <f t="shared" si="148"/>
        <v/>
      </c>
      <c r="GD37" s="351"/>
      <c r="GE37" s="348"/>
      <c r="GF37" s="357"/>
      <c r="GG37" s="346"/>
      <c r="GH37" s="347"/>
      <c r="GI37" s="347"/>
      <c r="GJ37" s="347"/>
      <c r="GK37" s="348"/>
      <c r="GL37" s="348"/>
      <c r="GM37" s="348"/>
      <c r="GN37" s="349"/>
      <c r="GO37" s="350"/>
      <c r="GP37" s="351"/>
      <c r="GQ37" s="351"/>
      <c r="GR37" s="351"/>
      <c r="GS37" s="351"/>
      <c r="GT37" s="351" t="str">
        <f t="shared" si="158"/>
        <v/>
      </c>
      <c r="GU37" s="351"/>
      <c r="GV37" s="348"/>
      <c r="GW37" s="357"/>
      <c r="GX37" s="346"/>
      <c r="GY37" s="347"/>
      <c r="GZ37" s="347"/>
      <c r="HA37" s="347"/>
      <c r="HB37" s="348"/>
      <c r="HC37" s="348"/>
      <c r="HD37" s="348"/>
      <c r="HE37" s="349"/>
      <c r="HF37" s="350"/>
      <c r="HG37" s="351"/>
      <c r="HH37" s="351"/>
      <c r="HI37" s="351"/>
      <c r="HJ37" s="351"/>
      <c r="HK37" s="351" t="str">
        <f t="shared" si="168"/>
        <v/>
      </c>
      <c r="HL37" s="351"/>
      <c r="HM37" s="348"/>
      <c r="HN37" s="357"/>
      <c r="HO37" s="346"/>
      <c r="HP37" s="347"/>
      <c r="HQ37" s="347"/>
      <c r="HR37" s="347"/>
      <c r="HS37" s="348"/>
      <c r="HT37" s="348"/>
      <c r="HU37" s="348"/>
      <c r="HV37" s="349"/>
      <c r="HW37" s="350"/>
      <c r="HX37" s="351"/>
      <c r="HY37" s="351"/>
      <c r="HZ37" s="351"/>
      <c r="IA37" s="351"/>
      <c r="IB37" s="351" t="str">
        <f t="shared" si="119"/>
        <v/>
      </c>
      <c r="IC37" s="351"/>
      <c r="ID37" s="348"/>
      <c r="IE37" s="352" t="s">
        <v>170</v>
      </c>
    </row>
    <row r="38" spans="1:239" ht="19.5" customHeight="1">
      <c r="A38" s="332" t="s">
        <v>187</v>
      </c>
      <c r="B38" s="333"/>
      <c r="C38" s="334" t="s">
        <v>188</v>
      </c>
      <c r="D38" s="335"/>
      <c r="E38" s="336">
        <v>3</v>
      </c>
      <c r="F38" s="336">
        <v>4</v>
      </c>
      <c r="G38" s="336">
        <v>6</v>
      </c>
      <c r="H38" s="337">
        <v>8</v>
      </c>
      <c r="I38" s="336">
        <v>5</v>
      </c>
      <c r="J38" s="336">
        <v>7</v>
      </c>
      <c r="K38" s="336"/>
      <c r="L38" s="336"/>
      <c r="M38" s="336"/>
      <c r="N38" s="336"/>
      <c r="O38" s="338"/>
      <c r="P38" s="338"/>
      <c r="Q38" s="336"/>
      <c r="R38" s="336"/>
      <c r="S38" s="336"/>
      <c r="T38" s="337"/>
      <c r="U38" s="336"/>
      <c r="V38" s="336"/>
      <c r="W38" s="336"/>
      <c r="X38" s="336"/>
      <c r="Y38" s="362">
        <v>22</v>
      </c>
      <c r="Z38" s="340"/>
      <c r="AA38" s="341">
        <f t="shared" si="252"/>
        <v>660</v>
      </c>
      <c r="AB38" s="336">
        <f t="shared" si="234"/>
        <v>300</v>
      </c>
      <c r="AC38" s="338">
        <v>0</v>
      </c>
      <c r="AD38" s="338">
        <v>0</v>
      </c>
      <c r="AE38" s="338">
        <v>300</v>
      </c>
      <c r="AF38" s="342">
        <f t="shared" si="235"/>
        <v>360</v>
      </c>
      <c r="AG38" s="343">
        <f t="shared" si="236"/>
        <v>0.54545454545454541</v>
      </c>
      <c r="AH38" s="344"/>
      <c r="AI38" s="357" t="str">
        <f t="shared" si="275"/>
        <v/>
      </c>
      <c r="AJ38" s="346"/>
      <c r="AK38" s="347"/>
      <c r="AL38" s="347"/>
      <c r="AM38" s="347"/>
      <c r="AN38" s="348"/>
      <c r="AO38" s="348"/>
      <c r="AP38" s="348"/>
      <c r="AQ38" s="349"/>
      <c r="AR38" s="350"/>
      <c r="AS38" s="351"/>
      <c r="AT38" s="351"/>
      <c r="AU38" s="351"/>
      <c r="AV38" s="351"/>
      <c r="AW38" s="351"/>
      <c r="AX38" s="351"/>
      <c r="AY38" s="348"/>
      <c r="AZ38" s="345" t="str">
        <f t="shared" si="276"/>
        <v/>
      </c>
      <c r="BA38" s="346"/>
      <c r="BB38" s="347"/>
      <c r="BC38" s="347"/>
      <c r="BD38" s="347"/>
      <c r="BE38" s="348" t="str">
        <f t="shared" ref="BE38:BG38" si="284">IF(BA38&lt;&gt;0,$AZ$17*BA38,"")</f>
        <v/>
      </c>
      <c r="BF38" s="348" t="str">
        <f t="shared" si="284"/>
        <v/>
      </c>
      <c r="BG38" s="348" t="str">
        <f t="shared" si="284"/>
        <v/>
      </c>
      <c r="BH38" s="349"/>
      <c r="BI38" s="350"/>
      <c r="BJ38" s="351"/>
      <c r="BK38" s="351"/>
      <c r="BL38" s="351"/>
      <c r="BM38" s="351"/>
      <c r="BN38" s="351"/>
      <c r="BO38" s="351"/>
      <c r="BP38" s="348"/>
      <c r="BQ38" s="345">
        <v>3</v>
      </c>
      <c r="BR38" s="346"/>
      <c r="BS38" s="347"/>
      <c r="BT38" s="347"/>
      <c r="BU38" s="347"/>
      <c r="BV38" s="348" t="str">
        <f t="shared" ref="BV38:BX38" si="285">IF(BR38&lt;&gt;0,$BQ$17*BR38,"")</f>
        <v/>
      </c>
      <c r="BW38" s="348" t="str">
        <f t="shared" si="285"/>
        <v/>
      </c>
      <c r="BX38" s="348" t="str">
        <f t="shared" si="285"/>
        <v/>
      </c>
      <c r="BY38" s="349"/>
      <c r="BZ38" s="350"/>
      <c r="CA38" s="351"/>
      <c r="CB38" s="351"/>
      <c r="CC38" s="351"/>
      <c r="CD38" s="351"/>
      <c r="CE38" s="351"/>
      <c r="CF38" s="351"/>
      <c r="CG38" s="348"/>
      <c r="CH38" s="345">
        <v>3</v>
      </c>
      <c r="CI38" s="346"/>
      <c r="CJ38" s="347"/>
      <c r="CK38" s="347"/>
      <c r="CL38" s="347"/>
      <c r="CM38" s="348" t="str">
        <f t="shared" ref="CM38:CO38" si="286">IF(CI38&lt;&gt;0,$CH$17*CI38,"")</f>
        <v/>
      </c>
      <c r="CN38" s="348" t="str">
        <f t="shared" si="286"/>
        <v/>
      </c>
      <c r="CO38" s="348" t="str">
        <f t="shared" si="286"/>
        <v/>
      </c>
      <c r="CP38" s="349"/>
      <c r="CQ38" s="350"/>
      <c r="CR38" s="351"/>
      <c r="CS38" s="351"/>
      <c r="CT38" s="351"/>
      <c r="CU38" s="351"/>
      <c r="CV38" s="351"/>
      <c r="CW38" s="351"/>
      <c r="CX38" s="348"/>
      <c r="CY38" s="345">
        <v>3</v>
      </c>
      <c r="CZ38" s="346">
        <v>2</v>
      </c>
      <c r="DA38" s="347">
        <v>2</v>
      </c>
      <c r="DB38" s="347"/>
      <c r="DC38" s="347"/>
      <c r="DD38" s="348">
        <f t="shared" ref="DD38:DF38" si="287">IF(CZ38&lt;&gt;0,$AI$17*CZ38,"")</f>
        <v>32</v>
      </c>
      <c r="DE38" s="348">
        <f t="shared" si="287"/>
        <v>32</v>
      </c>
      <c r="DF38" s="348" t="str">
        <f t="shared" si="287"/>
        <v/>
      </c>
      <c r="DG38" s="349"/>
      <c r="DH38" s="350"/>
      <c r="DI38" s="351"/>
      <c r="DJ38" s="351"/>
      <c r="DK38" s="351"/>
      <c r="DL38" s="351"/>
      <c r="DM38" s="351"/>
      <c r="DN38" s="351"/>
      <c r="DO38" s="348"/>
      <c r="DP38" s="345">
        <v>3</v>
      </c>
      <c r="DQ38" s="346"/>
      <c r="DR38" s="347"/>
      <c r="DS38" s="347"/>
      <c r="DT38" s="347"/>
      <c r="DU38" s="348" t="str">
        <f t="shared" ref="DU38:DW38" si="288">IF(DQ38&lt;&gt;0,$AZ$17*DQ38,"")</f>
        <v/>
      </c>
      <c r="DV38" s="348" t="str">
        <f t="shared" si="288"/>
        <v/>
      </c>
      <c r="DW38" s="348" t="str">
        <f t="shared" si="288"/>
        <v/>
      </c>
      <c r="DX38" s="349"/>
      <c r="DY38" s="350"/>
      <c r="DZ38" s="351"/>
      <c r="EA38" s="351"/>
      <c r="EB38" s="351"/>
      <c r="EC38" s="351"/>
      <c r="ED38" s="351"/>
      <c r="EE38" s="351"/>
      <c r="EF38" s="348"/>
      <c r="EG38" s="345">
        <v>3</v>
      </c>
      <c r="EH38" s="346"/>
      <c r="EI38" s="347"/>
      <c r="EJ38" s="347"/>
      <c r="EK38" s="347"/>
      <c r="EL38" s="348" t="str">
        <f t="shared" ref="EL38:EN38" si="289">IF(EH38&lt;&gt;0,$AI$17*EH38,"")</f>
        <v/>
      </c>
      <c r="EM38" s="348" t="str">
        <f t="shared" si="289"/>
        <v/>
      </c>
      <c r="EN38" s="348" t="str">
        <f t="shared" si="289"/>
        <v/>
      </c>
      <c r="EO38" s="349"/>
      <c r="EP38" s="350"/>
      <c r="EQ38" s="351"/>
      <c r="ER38" s="351"/>
      <c r="ES38" s="351"/>
      <c r="ET38" s="351"/>
      <c r="EU38" s="351"/>
      <c r="EV38" s="351"/>
      <c r="EW38" s="348"/>
      <c r="EX38" s="345">
        <v>3</v>
      </c>
      <c r="EY38" s="346"/>
      <c r="EZ38" s="347"/>
      <c r="FA38" s="347"/>
      <c r="FB38" s="347"/>
      <c r="FC38" s="348" t="str">
        <f t="shared" ref="FC38:FE38" si="290">IF(EY38&lt;&gt;0,$EX$17*EY38,"")</f>
        <v/>
      </c>
      <c r="FD38" s="348" t="str">
        <f t="shared" si="290"/>
        <v/>
      </c>
      <c r="FE38" s="348" t="str">
        <f t="shared" si="290"/>
        <v/>
      </c>
      <c r="FF38" s="349"/>
      <c r="FG38" s="350"/>
      <c r="FH38" s="351"/>
      <c r="FI38" s="351"/>
      <c r="FJ38" s="351"/>
      <c r="FK38" s="351"/>
      <c r="FL38" s="351"/>
      <c r="FM38" s="351"/>
      <c r="FN38" s="348"/>
      <c r="FO38" s="357"/>
      <c r="FP38" s="346"/>
      <c r="FQ38" s="347"/>
      <c r="FR38" s="347"/>
      <c r="FS38" s="347"/>
      <c r="FT38" s="348"/>
      <c r="FU38" s="348"/>
      <c r="FV38" s="348"/>
      <c r="FW38" s="349"/>
      <c r="FX38" s="350"/>
      <c r="FY38" s="351"/>
      <c r="FZ38" s="351"/>
      <c r="GA38" s="351"/>
      <c r="GB38" s="351"/>
      <c r="GC38" s="351"/>
      <c r="GD38" s="351"/>
      <c r="GE38" s="348"/>
      <c r="GF38" s="357"/>
      <c r="GG38" s="346"/>
      <c r="GH38" s="347"/>
      <c r="GI38" s="347"/>
      <c r="GJ38" s="347"/>
      <c r="GK38" s="348"/>
      <c r="GL38" s="348"/>
      <c r="GM38" s="348"/>
      <c r="GN38" s="349"/>
      <c r="GO38" s="350"/>
      <c r="GP38" s="351"/>
      <c r="GQ38" s="351"/>
      <c r="GR38" s="351"/>
      <c r="GS38" s="351"/>
      <c r="GT38" s="351"/>
      <c r="GU38" s="351"/>
      <c r="GV38" s="348"/>
      <c r="GW38" s="357"/>
      <c r="GX38" s="346"/>
      <c r="GY38" s="347"/>
      <c r="GZ38" s="347"/>
      <c r="HA38" s="347"/>
      <c r="HB38" s="348"/>
      <c r="HC38" s="348"/>
      <c r="HD38" s="348"/>
      <c r="HE38" s="349"/>
      <c r="HF38" s="350"/>
      <c r="HG38" s="351"/>
      <c r="HH38" s="351"/>
      <c r="HI38" s="351"/>
      <c r="HJ38" s="351"/>
      <c r="HK38" s="351"/>
      <c r="HL38" s="351"/>
      <c r="HM38" s="348"/>
      <c r="HN38" s="357"/>
      <c r="HO38" s="346"/>
      <c r="HP38" s="347"/>
      <c r="HQ38" s="347"/>
      <c r="HR38" s="347"/>
      <c r="HS38" s="348"/>
      <c r="HT38" s="348"/>
      <c r="HU38" s="348"/>
      <c r="HV38" s="349"/>
      <c r="HW38" s="350"/>
      <c r="HX38" s="351"/>
      <c r="HY38" s="351"/>
      <c r="HZ38" s="351"/>
      <c r="IA38" s="351"/>
      <c r="IB38" s="351"/>
      <c r="IC38" s="351"/>
      <c r="ID38" s="348"/>
      <c r="IE38" s="352" t="s">
        <v>189</v>
      </c>
    </row>
    <row r="39" spans="1:239" ht="19.5" customHeight="1">
      <c r="A39" s="332" t="s">
        <v>190</v>
      </c>
      <c r="B39" s="333"/>
      <c r="C39" s="472" t="s">
        <v>276</v>
      </c>
      <c r="D39" s="335"/>
      <c r="E39" s="336">
        <v>7</v>
      </c>
      <c r="F39" s="336"/>
      <c r="G39" s="336"/>
      <c r="H39" s="337"/>
      <c r="I39" s="336"/>
      <c r="J39" s="336"/>
      <c r="K39" s="336"/>
      <c r="L39" s="336"/>
      <c r="M39" s="336"/>
      <c r="N39" s="336"/>
      <c r="O39" s="338"/>
      <c r="P39" s="473"/>
      <c r="Q39" s="336"/>
      <c r="R39" s="336"/>
      <c r="S39" s="336"/>
      <c r="T39" s="337"/>
      <c r="U39" s="336"/>
      <c r="V39" s="336"/>
      <c r="W39" s="336"/>
      <c r="X39" s="336"/>
      <c r="Y39" s="362">
        <v>4</v>
      </c>
      <c r="Z39" s="340"/>
      <c r="AA39" s="341">
        <f t="shared" si="252"/>
        <v>120</v>
      </c>
      <c r="AB39" s="336">
        <v>48</v>
      </c>
      <c r="AC39" s="338">
        <v>0</v>
      </c>
      <c r="AD39" s="338">
        <v>48</v>
      </c>
      <c r="AE39" s="338">
        <f>$AI$17*AL39+BC39*$AZ$17+BT39*$BQ$17+CK39*$CH$17+DB39*$CY$17+DS39*$DP$17+EJ39*$EG$17+FA39*$EX$17+FR39*$FO$17+GZ39*$GW$17+GI39*$GF$17+HQ39*$HN$17</f>
        <v>0</v>
      </c>
      <c r="AF39" s="342">
        <f t="shared" si="235"/>
        <v>72</v>
      </c>
      <c r="AG39" s="343">
        <f t="shared" si="236"/>
        <v>0.6</v>
      </c>
      <c r="AH39" s="344"/>
      <c r="AI39" s="357" t="str">
        <f t="shared" si="275"/>
        <v/>
      </c>
      <c r="AJ39" s="346"/>
      <c r="AK39" s="347"/>
      <c r="AL39" s="347"/>
      <c r="AM39" s="347"/>
      <c r="AN39" s="348"/>
      <c r="AO39" s="348"/>
      <c r="AP39" s="348"/>
      <c r="AQ39" s="349"/>
      <c r="AR39" s="350"/>
      <c r="AS39" s="351"/>
      <c r="AT39" s="351"/>
      <c r="AU39" s="351"/>
      <c r="AV39" s="351"/>
      <c r="AW39" s="351"/>
      <c r="AX39" s="351"/>
      <c r="AY39" s="348"/>
      <c r="AZ39" s="345" t="str">
        <f t="shared" si="276"/>
        <v/>
      </c>
      <c r="BA39" s="346"/>
      <c r="BB39" s="347"/>
      <c r="BC39" s="347"/>
      <c r="BD39" s="347"/>
      <c r="BE39" s="348" t="str">
        <f t="shared" ref="BE39:BG39" si="291">IF(BA39&lt;&gt;0,$AZ$17*BA39,"")</f>
        <v/>
      </c>
      <c r="BF39" s="348" t="str">
        <f t="shared" si="291"/>
        <v/>
      </c>
      <c r="BG39" s="348" t="str">
        <f t="shared" si="291"/>
        <v/>
      </c>
      <c r="BH39" s="349"/>
      <c r="BI39" s="350"/>
      <c r="BJ39" s="351"/>
      <c r="BK39" s="351"/>
      <c r="BL39" s="351"/>
      <c r="BM39" s="351"/>
      <c r="BN39" s="351"/>
      <c r="BO39" s="351"/>
      <c r="BP39" s="348"/>
      <c r="BQ39" s="345" t="str">
        <f t="shared" ref="BQ39:BQ64" si="292">IF(SUM(BR39:BU39)&lt;&gt;0,SUM(BR39:BU39),"")</f>
        <v/>
      </c>
      <c r="BR39" s="346"/>
      <c r="BS39" s="347"/>
      <c r="BT39" s="347"/>
      <c r="BU39" s="347"/>
      <c r="BV39" s="348" t="str">
        <f t="shared" ref="BV39:BX39" si="293">IF(BR39&lt;&gt;0,$BQ$17*BR39,"")</f>
        <v/>
      </c>
      <c r="BW39" s="348" t="str">
        <f t="shared" si="293"/>
        <v/>
      </c>
      <c r="BX39" s="348" t="str">
        <f t="shared" si="293"/>
        <v/>
      </c>
      <c r="BY39" s="349"/>
      <c r="BZ39" s="350"/>
      <c r="CA39" s="351"/>
      <c r="CB39" s="351"/>
      <c r="CC39" s="351"/>
      <c r="CD39" s="351"/>
      <c r="CE39" s="351"/>
      <c r="CF39" s="351"/>
      <c r="CG39" s="348"/>
      <c r="CH39" s="345" t="str">
        <f t="shared" ref="CH39:CH64" si="294">IF(SUM(CI39:CL39)&lt;&gt;0,SUM(CI39:CL39),"")</f>
        <v/>
      </c>
      <c r="CI39" s="346"/>
      <c r="CJ39" s="347"/>
      <c r="CK39" s="347"/>
      <c r="CL39" s="347"/>
      <c r="CM39" s="348" t="str">
        <f t="shared" ref="CM39:CO39" si="295">IF(CI39&lt;&gt;0,$CH$17*CI39,"")</f>
        <v/>
      </c>
      <c r="CN39" s="348" t="str">
        <f t="shared" si="295"/>
        <v/>
      </c>
      <c r="CO39" s="348" t="str">
        <f t="shared" si="295"/>
        <v/>
      </c>
      <c r="CP39" s="349"/>
      <c r="CQ39" s="350"/>
      <c r="CR39" s="351"/>
      <c r="CS39" s="351"/>
      <c r="CT39" s="351"/>
      <c r="CU39" s="351"/>
      <c r="CV39" s="351"/>
      <c r="CW39" s="351"/>
      <c r="CX39" s="348"/>
      <c r="CY39" s="345"/>
      <c r="CZ39" s="346">
        <v>2</v>
      </c>
      <c r="DA39" s="347">
        <v>1</v>
      </c>
      <c r="DB39" s="347"/>
      <c r="DC39" s="347"/>
      <c r="DD39" s="348">
        <f t="shared" ref="DD39:DF39" si="296">IF(CZ39&lt;&gt;0,$AI$17*CZ39,"")</f>
        <v>32</v>
      </c>
      <c r="DE39" s="348">
        <f t="shared" si="296"/>
        <v>16</v>
      </c>
      <c r="DF39" s="348" t="str">
        <f t="shared" si="296"/>
        <v/>
      </c>
      <c r="DG39" s="349"/>
      <c r="DH39" s="350"/>
      <c r="DI39" s="351"/>
      <c r="DJ39" s="351"/>
      <c r="DK39" s="351"/>
      <c r="DL39" s="351"/>
      <c r="DM39" s="351"/>
      <c r="DN39" s="351"/>
      <c r="DO39" s="348"/>
      <c r="DP39" s="345" t="str">
        <f t="shared" ref="DP39:DP64" si="297">IF(SUM(DQ39:DT39)&lt;&gt;0,SUM(DQ39:DT39),"")</f>
        <v/>
      </c>
      <c r="DQ39" s="346"/>
      <c r="DR39" s="347"/>
      <c r="DS39" s="347"/>
      <c r="DT39" s="347"/>
      <c r="DU39" s="348" t="str">
        <f t="shared" ref="DU39:DW39" si="298">IF(DQ39&lt;&gt;0,$AZ$17*DQ39,"")</f>
        <v/>
      </c>
      <c r="DV39" s="348" t="str">
        <f t="shared" si="298"/>
        <v/>
      </c>
      <c r="DW39" s="348" t="str">
        <f t="shared" si="298"/>
        <v/>
      </c>
      <c r="DX39" s="349"/>
      <c r="DY39" s="350"/>
      <c r="DZ39" s="351"/>
      <c r="EA39" s="351"/>
      <c r="EB39" s="351"/>
      <c r="EC39" s="351"/>
      <c r="ED39" s="351"/>
      <c r="EE39" s="351"/>
      <c r="EF39" s="348"/>
      <c r="EG39" s="345">
        <v>3</v>
      </c>
      <c r="EH39" s="346"/>
      <c r="EI39" s="347"/>
      <c r="EJ39" s="347"/>
      <c r="EK39" s="347"/>
      <c r="EL39" s="348" t="str">
        <f t="shared" ref="EL39:EN39" si="299">IF(EH39&lt;&gt;0,$AI$17*EH39,"")</f>
        <v/>
      </c>
      <c r="EM39" s="348" t="str">
        <f t="shared" si="299"/>
        <v/>
      </c>
      <c r="EN39" s="348" t="str">
        <f t="shared" si="299"/>
        <v/>
      </c>
      <c r="EO39" s="349"/>
      <c r="EP39" s="350"/>
      <c r="EQ39" s="351"/>
      <c r="ER39" s="351"/>
      <c r="ES39" s="351"/>
      <c r="ET39" s="351"/>
      <c r="EU39" s="351"/>
      <c r="EV39" s="351"/>
      <c r="EW39" s="348"/>
      <c r="EX39" s="345"/>
      <c r="EY39" s="346"/>
      <c r="EZ39" s="347"/>
      <c r="FA39" s="347"/>
      <c r="FB39" s="347"/>
      <c r="FC39" s="348" t="str">
        <f t="shared" ref="FC39:FE39" si="300">IF(EY39&lt;&gt;0,$EX$17*EY39,"")</f>
        <v/>
      </c>
      <c r="FD39" s="348" t="str">
        <f t="shared" si="300"/>
        <v/>
      </c>
      <c r="FE39" s="348" t="str">
        <f t="shared" si="300"/>
        <v/>
      </c>
      <c r="FF39" s="349"/>
      <c r="FG39" s="350"/>
      <c r="FH39" s="351"/>
      <c r="FI39" s="351"/>
      <c r="FJ39" s="351"/>
      <c r="FK39" s="351"/>
      <c r="FL39" s="351"/>
      <c r="FM39" s="351"/>
      <c r="FN39" s="348"/>
      <c r="FO39" s="357"/>
      <c r="FP39" s="346"/>
      <c r="FQ39" s="347"/>
      <c r="FR39" s="347"/>
      <c r="FS39" s="347"/>
      <c r="FT39" s="348"/>
      <c r="FU39" s="348"/>
      <c r="FV39" s="348"/>
      <c r="FW39" s="349"/>
      <c r="FX39" s="350"/>
      <c r="FY39" s="351"/>
      <c r="FZ39" s="351"/>
      <c r="GA39" s="351"/>
      <c r="GB39" s="351"/>
      <c r="GC39" s="351"/>
      <c r="GD39" s="351"/>
      <c r="GE39" s="348"/>
      <c r="GF39" s="357"/>
      <c r="GG39" s="346"/>
      <c r="GH39" s="347"/>
      <c r="GI39" s="347"/>
      <c r="GJ39" s="347"/>
      <c r="GK39" s="348"/>
      <c r="GL39" s="348"/>
      <c r="GM39" s="348"/>
      <c r="GN39" s="349"/>
      <c r="GO39" s="350"/>
      <c r="GP39" s="351"/>
      <c r="GQ39" s="351"/>
      <c r="GR39" s="351"/>
      <c r="GS39" s="351"/>
      <c r="GT39" s="351"/>
      <c r="GU39" s="351"/>
      <c r="GV39" s="348"/>
      <c r="GW39" s="357"/>
      <c r="GX39" s="346"/>
      <c r="GY39" s="347"/>
      <c r="GZ39" s="347"/>
      <c r="HA39" s="347"/>
      <c r="HB39" s="348"/>
      <c r="HC39" s="348"/>
      <c r="HD39" s="348"/>
      <c r="HE39" s="349"/>
      <c r="HF39" s="350"/>
      <c r="HG39" s="351"/>
      <c r="HH39" s="351"/>
      <c r="HI39" s="351"/>
      <c r="HJ39" s="351"/>
      <c r="HK39" s="351"/>
      <c r="HL39" s="351"/>
      <c r="HM39" s="348"/>
      <c r="HN39" s="357"/>
      <c r="HO39" s="346"/>
      <c r="HP39" s="347"/>
      <c r="HQ39" s="347"/>
      <c r="HR39" s="347"/>
      <c r="HS39" s="348"/>
      <c r="HT39" s="348"/>
      <c r="HU39" s="348"/>
      <c r="HV39" s="349"/>
      <c r="HW39" s="350"/>
      <c r="HX39" s="351"/>
      <c r="HY39" s="351"/>
      <c r="HZ39" s="351"/>
      <c r="IA39" s="351"/>
      <c r="IB39" s="351"/>
      <c r="IC39" s="351"/>
      <c r="ID39" s="348"/>
      <c r="IE39" s="352" t="s">
        <v>170</v>
      </c>
    </row>
    <row r="40" spans="1:239" ht="19.5" customHeight="1">
      <c r="A40" s="332" t="s">
        <v>191</v>
      </c>
      <c r="B40" s="333"/>
      <c r="C40" s="334" t="s">
        <v>79</v>
      </c>
      <c r="D40" s="335"/>
      <c r="E40" s="336"/>
      <c r="F40" s="336"/>
      <c r="G40" s="336"/>
      <c r="H40" s="337"/>
      <c r="I40" s="336"/>
      <c r="J40" s="336">
        <v>2</v>
      </c>
      <c r="K40" s="336"/>
      <c r="L40" s="336"/>
      <c r="M40" s="336"/>
      <c r="N40" s="336"/>
      <c r="O40" s="338"/>
      <c r="P40" s="338"/>
      <c r="Q40" s="336"/>
      <c r="R40" s="336"/>
      <c r="S40" s="336"/>
      <c r="T40" s="337"/>
      <c r="U40" s="336"/>
      <c r="V40" s="336"/>
      <c r="W40" s="336"/>
      <c r="X40" s="336"/>
      <c r="Y40" s="369">
        <v>4</v>
      </c>
      <c r="Z40" s="340"/>
      <c r="AA40" s="341">
        <f t="shared" si="252"/>
        <v>120</v>
      </c>
      <c r="AB40" s="336"/>
      <c r="AC40" s="338"/>
      <c r="AD40" s="338"/>
      <c r="AE40" s="338"/>
      <c r="AF40" s="342">
        <f t="shared" si="235"/>
        <v>120</v>
      </c>
      <c r="AG40" s="343">
        <f t="shared" si="236"/>
        <v>1</v>
      </c>
      <c r="AH40" s="344">
        <f t="shared" ref="AH40:AH43" si="301">AF40-SUM(AQ40,BH40,BY40,CP40,DG40,DX40,EO40,FF40,FW40,GN40,HE40,HV40)</f>
        <v>120</v>
      </c>
      <c r="AI40" s="357" t="str">
        <f t="shared" si="275"/>
        <v/>
      </c>
      <c r="AJ40" s="346"/>
      <c r="AK40" s="347"/>
      <c r="AL40" s="347"/>
      <c r="AM40" s="347"/>
      <c r="AN40" s="348"/>
      <c r="AO40" s="348"/>
      <c r="AP40" s="348"/>
      <c r="AQ40" s="349"/>
      <c r="AR40" s="350"/>
      <c r="AS40" s="351"/>
      <c r="AT40" s="351"/>
      <c r="AU40" s="351"/>
      <c r="AV40" s="351"/>
      <c r="AW40" s="351"/>
      <c r="AX40" s="351"/>
      <c r="AY40" s="348"/>
      <c r="AZ40" s="345" t="str">
        <f t="shared" si="276"/>
        <v/>
      </c>
      <c r="BA40" s="346"/>
      <c r="BB40" s="347"/>
      <c r="BC40" s="347"/>
      <c r="BD40" s="347"/>
      <c r="BE40" s="348"/>
      <c r="BF40" s="348"/>
      <c r="BG40" s="348"/>
      <c r="BH40" s="349"/>
      <c r="BI40" s="350"/>
      <c r="BJ40" s="351"/>
      <c r="BK40" s="351"/>
      <c r="BL40" s="351"/>
      <c r="BM40" s="351"/>
      <c r="BN40" s="351"/>
      <c r="BO40" s="351"/>
      <c r="BP40" s="348"/>
      <c r="BQ40" s="345" t="str">
        <f t="shared" si="292"/>
        <v/>
      </c>
      <c r="BR40" s="346"/>
      <c r="BS40" s="347"/>
      <c r="BT40" s="347"/>
      <c r="BU40" s="347"/>
      <c r="BV40" s="348" t="str">
        <f t="shared" ref="BV40:BX40" si="302">IF(BR40&lt;&gt;0,$BQ$17*BR40,"")</f>
        <v/>
      </c>
      <c r="BW40" s="348" t="str">
        <f t="shared" si="302"/>
        <v/>
      </c>
      <c r="BX40" s="348" t="str">
        <f t="shared" si="302"/>
        <v/>
      </c>
      <c r="BY40" s="349"/>
      <c r="BZ40" s="350"/>
      <c r="CA40" s="351"/>
      <c r="CB40" s="351"/>
      <c r="CC40" s="351"/>
      <c r="CD40" s="351"/>
      <c r="CE40" s="351"/>
      <c r="CF40" s="351"/>
      <c r="CG40" s="348"/>
      <c r="CH40" s="345" t="str">
        <f t="shared" si="294"/>
        <v/>
      </c>
      <c r="CI40" s="346"/>
      <c r="CJ40" s="347"/>
      <c r="CK40" s="347"/>
      <c r="CL40" s="347"/>
      <c r="CM40" s="348" t="str">
        <f t="shared" ref="CM40:CO40" si="303">IF(CI40&lt;&gt;0,$CH$17*CI40,"")</f>
        <v/>
      </c>
      <c r="CN40" s="348" t="str">
        <f t="shared" si="303"/>
        <v/>
      </c>
      <c r="CO40" s="348" t="str">
        <f t="shared" si="303"/>
        <v/>
      </c>
      <c r="CP40" s="349"/>
      <c r="CQ40" s="350"/>
      <c r="CR40" s="351"/>
      <c r="CS40" s="351"/>
      <c r="CT40" s="351"/>
      <c r="CU40" s="351"/>
      <c r="CV40" s="351"/>
      <c r="CW40" s="351"/>
      <c r="CX40" s="348"/>
      <c r="CY40" s="345" t="str">
        <f t="shared" ref="CY40:CY64" si="304">IF(SUM(CZ40:DC40)&lt;&gt;0,SUM(CZ40:DC40),"")</f>
        <v/>
      </c>
      <c r="CZ40" s="346"/>
      <c r="DA40" s="347"/>
      <c r="DB40" s="347"/>
      <c r="DC40" s="347"/>
      <c r="DD40" s="348" t="str">
        <f t="shared" ref="DD40:DF40" si="305">IF(CZ40&lt;&gt;0,$AI$17*CZ40,"")</f>
        <v/>
      </c>
      <c r="DE40" s="348" t="str">
        <f t="shared" si="305"/>
        <v/>
      </c>
      <c r="DF40" s="348" t="str">
        <f t="shared" si="305"/>
        <v/>
      </c>
      <c r="DG40" s="349"/>
      <c r="DH40" s="350"/>
      <c r="DI40" s="351"/>
      <c r="DJ40" s="351"/>
      <c r="DK40" s="351"/>
      <c r="DL40" s="351"/>
      <c r="DM40" s="351"/>
      <c r="DN40" s="351"/>
      <c r="DO40" s="348"/>
      <c r="DP40" s="345" t="str">
        <f t="shared" si="297"/>
        <v/>
      </c>
      <c r="DQ40" s="346"/>
      <c r="DR40" s="347"/>
      <c r="DS40" s="347"/>
      <c r="DT40" s="347"/>
      <c r="DU40" s="348" t="str">
        <f t="shared" ref="DU40:DW40" si="306">IF(DQ40&lt;&gt;0,$AZ$17*DQ40,"")</f>
        <v/>
      </c>
      <c r="DV40" s="348" t="str">
        <f t="shared" si="306"/>
        <v/>
      </c>
      <c r="DW40" s="348" t="str">
        <f t="shared" si="306"/>
        <v/>
      </c>
      <c r="DX40" s="349"/>
      <c r="DY40" s="350"/>
      <c r="DZ40" s="351"/>
      <c r="EA40" s="351"/>
      <c r="EB40" s="351"/>
      <c r="EC40" s="351"/>
      <c r="ED40" s="351"/>
      <c r="EE40" s="351"/>
      <c r="EF40" s="348"/>
      <c r="EG40" s="345" t="str">
        <f t="shared" ref="EG40:EG63" si="307">IF(SUM(EH40:EK40)&lt;&gt;0,SUM(EH40:EK40),"")</f>
        <v/>
      </c>
      <c r="EH40" s="346"/>
      <c r="EI40" s="347"/>
      <c r="EJ40" s="347"/>
      <c r="EK40" s="347"/>
      <c r="EL40" s="348" t="str">
        <f t="shared" ref="EL40:EN40" si="308">IF(EH40&lt;&gt;0,$AI$17*EH40,"")</f>
        <v/>
      </c>
      <c r="EM40" s="348" t="str">
        <f t="shared" si="308"/>
        <v/>
      </c>
      <c r="EN40" s="348" t="str">
        <f t="shared" si="308"/>
        <v/>
      </c>
      <c r="EO40" s="349"/>
      <c r="EP40" s="350"/>
      <c r="EQ40" s="351"/>
      <c r="ER40" s="351"/>
      <c r="ES40" s="351"/>
      <c r="ET40" s="351"/>
      <c r="EU40" s="351"/>
      <c r="EV40" s="351"/>
      <c r="EW40" s="348"/>
      <c r="EX40" s="345" t="str">
        <f t="shared" ref="EX40:EX63" si="309">IF(SUM(EY40:FB40)&lt;&gt;0,SUM(EY40:FB40),"")</f>
        <v/>
      </c>
      <c r="EY40" s="346"/>
      <c r="EZ40" s="347"/>
      <c r="FA40" s="347"/>
      <c r="FB40" s="347"/>
      <c r="FC40" s="348" t="str">
        <f t="shared" ref="FC40:FE40" si="310">IF(EY40&lt;&gt;0,$EX$17*EY40,"")</f>
        <v/>
      </c>
      <c r="FD40" s="348" t="str">
        <f t="shared" si="310"/>
        <v/>
      </c>
      <c r="FE40" s="348" t="str">
        <f t="shared" si="310"/>
        <v/>
      </c>
      <c r="FF40" s="349"/>
      <c r="FG40" s="350" t="str">
        <f t="shared" ref="FG40:FG43" si="311">IF(FB40&lt;&gt;0,$EX$17*FB40,"")</f>
        <v/>
      </c>
      <c r="FH40" s="351" t="str">
        <f t="shared" ref="FH40:FH43" si="312">IF(($O40=$EX$15),"КП","")</f>
        <v/>
      </c>
      <c r="FI40" s="351" t="str">
        <f t="shared" ref="FI40:FI43" si="313">IF(($P40=$EX$15),"КР","")</f>
        <v/>
      </c>
      <c r="FJ40" s="351" t="str">
        <f t="shared" ref="FJ40:FJ43" si="314">IF(($Q40=$EX$15),"РГР",IF(($R40=$EX$15),"РГР",IF(($S40=$EX$15),"РГР",IF(($T40=$EX$15),"РГР",""))))</f>
        <v/>
      </c>
      <c r="FK40" s="351" t="str">
        <f t="shared" ref="FK40:FK43" si="315">IF(($U40=$EX$15),"контр",IF(($V40=$EX$15),"контр",IF(($W40=$EX$15),"контр",IF(($X40=$EX$15),"контр",""))))</f>
        <v/>
      </c>
      <c r="FL40" s="351" t="str">
        <f t="shared" ref="FL40:FL43" si="316">IF(($E40=$EX$15),"іспит",IF(($F40=$EX$15),"іспит",IF(($G40=$EX$15),"іспит",IF(($H40=$EX$15),"іспит",""))))</f>
        <v/>
      </c>
      <c r="FM40" s="351" t="str">
        <f t="shared" ref="FM40:FM43" si="317">IF(($I40=$EX$15),"залік",IF(($K40=$EX$15),"залік",IF(($L40=$EX$15),"залік",IF(($M40=$EX$15),"залік",IF(($N40=$EX$15),"залік","")))))</f>
        <v/>
      </c>
      <c r="FN40" s="348" t="str">
        <f t="shared" ref="FN40:FN43" si="318">IF(SUM(EY40:FA40)&lt;&gt;0,SUM(FC40:FF40),"")</f>
        <v/>
      </c>
      <c r="FO40" s="357" t="str">
        <f t="shared" ref="FO40:FO43" si="319">IF(SUM(FP40:FR40)&lt;&gt;0,SUM(FP40:FR40),"")</f>
        <v/>
      </c>
      <c r="FP40" s="346"/>
      <c r="FQ40" s="347"/>
      <c r="FR40" s="347"/>
      <c r="FS40" s="347"/>
      <c r="FT40" s="348" t="str">
        <f t="shared" ref="FT40:FV40" si="320">IF(FP40&lt;&gt;0,$FO$17*FP40,"")</f>
        <v/>
      </c>
      <c r="FU40" s="348" t="str">
        <f t="shared" si="320"/>
        <v/>
      </c>
      <c r="FV40" s="348" t="str">
        <f t="shared" si="320"/>
        <v/>
      </c>
      <c r="FW40" s="349"/>
      <c r="FX40" s="350" t="str">
        <f t="shared" ref="FX40:FX43" si="321">IF(FS40&lt;&gt;0,$FO$17*FS40,"")</f>
        <v/>
      </c>
      <c r="FY40" s="351" t="str">
        <f t="shared" ref="FY40:FY43" si="322">IF(($O40=$FO$15),"КП","")</f>
        <v/>
      </c>
      <c r="FZ40" s="351" t="str">
        <f t="shared" ref="FZ40:FZ43" si="323">IF(($P40=$FO$15),"КР","")</f>
        <v/>
      </c>
      <c r="GA40" s="351" t="str">
        <f t="shared" ref="GA40:GA43" si="324">IF(($Q40=$FO$15),"РГР",IF(($R40=$FO$15),"РГР",IF(($S40=$FO$15),"РГР",IF(($T40=$FO$15),"РГР",""))))</f>
        <v/>
      </c>
      <c r="GB40" s="351" t="str">
        <f t="shared" ref="GB40:GB43" si="325">IF(($U40=$FO$15),"контр",IF(($V40=$FO$15),"контр",IF(($W40=$FO$15),"контр",IF(($X40=$FO$15),"контр",""))))</f>
        <v/>
      </c>
      <c r="GC40" s="351" t="str">
        <f t="shared" ref="GC40:GC43" si="326">IF(($E40=$FO$15),"іспит",IF(($F40=$FO$15),"іспит",IF(($G40=$FO$15),"іспит",IF(($H40=$FO$15),"іспит",""))))</f>
        <v/>
      </c>
      <c r="GD40" s="351" t="str">
        <f t="shared" ref="GD40:GD43" si="327">IF(($I40=$FO$15),"залік",IF(($K40=$FO$15),"залік",IF(($L40=$FO$15),"залік",IF(($M40=$FO$15),"залік",IF(($N40=$FO$15),"залік","")))))</f>
        <v/>
      </c>
      <c r="GE40" s="348" t="str">
        <f t="shared" ref="GE40:GE43" si="328">IF(SUM(FP40:FR40)&lt;&gt;0,SUM(FT40:FW40),"")</f>
        <v/>
      </c>
      <c r="GF40" s="357" t="str">
        <f t="shared" ref="GF40:GF43" si="329">IF(SUM(GG40:GI40)&lt;&gt;0,SUM(GG40:GI40),"")</f>
        <v/>
      </c>
      <c r="GG40" s="346"/>
      <c r="GH40" s="347"/>
      <c r="GI40" s="347"/>
      <c r="GJ40" s="347"/>
      <c r="GK40" s="348" t="str">
        <f t="shared" ref="GK40:GM40" si="330">IF(GG40&lt;&gt;0,$GF$17*GG40,"")</f>
        <v/>
      </c>
      <c r="GL40" s="348" t="str">
        <f t="shared" si="330"/>
        <v/>
      </c>
      <c r="GM40" s="348" t="str">
        <f t="shared" si="330"/>
        <v/>
      </c>
      <c r="GN40" s="349"/>
      <c r="GO40" s="350" t="str">
        <f t="shared" ref="GO40:GO43" si="331">IF(GJ40&lt;&gt;0,$GF$17*GJ40,"")</f>
        <v/>
      </c>
      <c r="GP40" s="351" t="str">
        <f t="shared" ref="GP40:GP43" si="332">IF(($O40=$GF$15),"КП","")</f>
        <v/>
      </c>
      <c r="GQ40" s="351" t="str">
        <f t="shared" ref="GQ40:GQ43" si="333">IF(($P40=$GF$15),"КР","")</f>
        <v/>
      </c>
      <c r="GR40" s="351" t="str">
        <f t="shared" ref="GR40:GR43" si="334">IF(($Q40=$GF$15),"РГР",IF(($R40=$GF$15),"РГР",IF(($S40=$GF$15),"РГР",IF(($T40=$GF$15),"РГР",""))))</f>
        <v/>
      </c>
      <c r="GS40" s="351" t="str">
        <f t="shared" ref="GS40:GS43" si="335">IF(($U40=$GF$15),"контр",IF(($V40=$GF$15),"контр",IF(($W40=$GF$15),"контр",IF(($X40=$GF$15),"контр",""))))</f>
        <v/>
      </c>
      <c r="GT40" s="351" t="str">
        <f t="shared" ref="GT40:GT43" si="336">IF(($E40=$GF$15),"іспит",IF(($F40=$GF$15),"іспит",IF(($G40=$GF$15),"іспит",IF(($H40=$GF$15),"іспит",""))))</f>
        <v/>
      </c>
      <c r="GU40" s="351" t="str">
        <f t="shared" ref="GU40:GU43" si="337">IF(($I40=$GF$15),"залік",IF(($K40=$GF$15),"залік",IF(($L40=$GF$15),"залік",IF(($M40=$GF$15),"залік",IF(($N40=$GF$15),"залік","")))))</f>
        <v/>
      </c>
      <c r="GV40" s="348" t="str">
        <f t="shared" ref="GV40:GV43" si="338">IF(SUM(GG40:GI40)&lt;&gt;0,SUM(GK40:GN40),"")</f>
        <v/>
      </c>
      <c r="GW40" s="357" t="str">
        <f t="shared" ref="GW40:GW43" si="339">IF(SUM(GX40:GZ40)&lt;&gt;0,SUM(GX40:GZ40),"")</f>
        <v/>
      </c>
      <c r="GX40" s="346"/>
      <c r="GY40" s="347"/>
      <c r="GZ40" s="347"/>
      <c r="HA40" s="347"/>
      <c r="HB40" s="348" t="str">
        <f t="shared" ref="HB40:HD40" si="340">IF(GX40&lt;&gt;0,$GW$17*GX40,"")</f>
        <v/>
      </c>
      <c r="HC40" s="348" t="str">
        <f t="shared" si="340"/>
        <v/>
      </c>
      <c r="HD40" s="348" t="str">
        <f t="shared" si="340"/>
        <v/>
      </c>
      <c r="HE40" s="349"/>
      <c r="HF40" s="350" t="str">
        <f t="shared" ref="HF40:HF43" si="341">IF(HA40&lt;&gt;0,$GW$17*HA40,"")</f>
        <v/>
      </c>
      <c r="HG40" s="351" t="str">
        <f t="shared" ref="HG40:HG43" si="342">IF(($O40=$GW$15),"КП","")</f>
        <v/>
      </c>
      <c r="HH40" s="351" t="str">
        <f t="shared" ref="HH40:HH43" si="343">IF(($P40=$GW$15),"КР","")</f>
        <v/>
      </c>
      <c r="HI40" s="351" t="str">
        <f t="shared" ref="HI40:HI43" si="344">IF(($Q40=$GW$15),"РГР",IF(($R40=$GW$15),"РГР",IF(($S40=$GW$15),"РГР",IF(($T40=$GW$15),"РГР",""))))</f>
        <v/>
      </c>
      <c r="HJ40" s="351" t="str">
        <f t="shared" ref="HJ40:HJ43" si="345">IF(($U40=$GW$15),"контр",IF(($V40=$GW$15),"контр",IF(($W40=$GW$15),"контр",IF(($X40=$GW$15),"контр",""))))</f>
        <v/>
      </c>
      <c r="HK40" s="351" t="str">
        <f t="shared" ref="HK40:HK43" si="346">IF(($E40=$GW$15),"іспит",IF(($F40=$GW$15),"іспит",IF(($G40=$GW$15),"іспит",IF(($H40=$GW$15),"іспит",""))))</f>
        <v/>
      </c>
      <c r="HL40" s="351" t="str">
        <f t="shared" ref="HL40:HL43" si="347">IF(($I40=$GW$15),"залік",IF(($K40=$GW$15),"залік",IF(($L40=$GW$15),"залік",IF(($M40=$GW$15),"залік",IF(($N40=$GW$15),"залік","")))))</f>
        <v/>
      </c>
      <c r="HM40" s="348" t="str">
        <f t="shared" ref="HM40:HM43" si="348">IF(SUM(GX40:GZ40)&lt;&gt;0,SUM(HB40:HE40),"")</f>
        <v/>
      </c>
      <c r="HN40" s="357" t="str">
        <f t="shared" ref="HN40:HN43" si="349">IF(SUM(HO40:HQ40)&lt;&gt;0,SUM(HO40:HQ40),"")</f>
        <v/>
      </c>
      <c r="HO40" s="346"/>
      <c r="HP40" s="347"/>
      <c r="HQ40" s="347"/>
      <c r="HR40" s="347"/>
      <c r="HS40" s="348" t="str">
        <f t="shared" ref="HS40:HU40" si="350">IF(HO40&lt;&gt;0,$HN$17*HO40,"")</f>
        <v/>
      </c>
      <c r="HT40" s="348" t="str">
        <f t="shared" si="350"/>
        <v/>
      </c>
      <c r="HU40" s="348" t="str">
        <f t="shared" si="350"/>
        <v/>
      </c>
      <c r="HV40" s="349"/>
      <c r="HW40" s="350" t="str">
        <f t="shared" ref="HW40:HW43" si="351">IF(HR40&lt;&gt;0,$GW$17*HR40,"")</f>
        <v/>
      </c>
      <c r="HX40" s="351" t="str">
        <f t="shared" ref="HX40:HX43" si="352">IF(($O40=$HN$15),"КП","")</f>
        <v/>
      </c>
      <c r="HY40" s="351" t="str">
        <f t="shared" ref="HY40:HY43" si="353">IF(($P40=$HN$15),"КР","")</f>
        <v/>
      </c>
      <c r="HZ40" s="351" t="str">
        <f t="shared" ref="HZ40:HZ43" si="354">IF(($Q40=$HN$15),"РГР",IF(($R40=$HN$15),"РГР",IF(($S40=$HN$15),"РГР",IF(($T40=$HN$15),"РГР",""))))</f>
        <v/>
      </c>
      <c r="IA40" s="351" t="str">
        <f t="shared" ref="IA40:IA43" si="355">IF(($U40=$HN$15),"контр",IF(($V40=$HN$15),"контр",IF(($W40=$HN$15),"контр",IF(($X40=$HN$15),"контр",""))))</f>
        <v/>
      </c>
      <c r="IB40" s="351" t="str">
        <f t="shared" ref="IB40:IB43" si="356">IF(($E40=$HN$15),"іспит",IF(($F40=$HN$15),"іспит",IF(($G40=$HN$15),"іспит",IF(($H40=$HN$15),"іспит",""))))</f>
        <v/>
      </c>
      <c r="IC40" s="351" t="str">
        <f t="shared" ref="IC40:IC43" si="357">IF(($I40=$HN$15),"залік",IF(($K40=$HN$15),"залік",IF(($L40=$HN$15),"залік",IF(($M40=$HN$15),"залік",IF(($N40=$HN$15),"залік","")))))</f>
        <v/>
      </c>
      <c r="ID40" s="348" t="str">
        <f t="shared" ref="ID40:ID43" si="358">IF(SUM(HO40:HQ40)&lt;&gt;0,SUM(HS40:HV40),"")</f>
        <v/>
      </c>
      <c r="IE40" s="352" t="s">
        <v>170</v>
      </c>
    </row>
    <row r="41" spans="1:239" ht="21" customHeight="1">
      <c r="A41" s="332" t="s">
        <v>192</v>
      </c>
      <c r="B41" s="333">
        <v>111</v>
      </c>
      <c r="C41" s="334" t="s">
        <v>80</v>
      </c>
      <c r="D41" s="335"/>
      <c r="E41" s="336"/>
      <c r="F41" s="336"/>
      <c r="G41" s="336"/>
      <c r="H41" s="337"/>
      <c r="I41" s="336"/>
      <c r="J41" s="336"/>
      <c r="K41" s="336">
        <v>4</v>
      </c>
      <c r="L41" s="336"/>
      <c r="M41" s="336"/>
      <c r="N41" s="336"/>
      <c r="O41" s="338"/>
      <c r="P41" s="338"/>
      <c r="Q41" s="336"/>
      <c r="R41" s="336"/>
      <c r="S41" s="336"/>
      <c r="T41" s="337"/>
      <c r="U41" s="336"/>
      <c r="V41" s="336"/>
      <c r="W41" s="336"/>
      <c r="X41" s="336"/>
      <c r="Y41" s="369">
        <v>4</v>
      </c>
      <c r="Z41" s="340"/>
      <c r="AA41" s="341">
        <f t="shared" si="252"/>
        <v>120</v>
      </c>
      <c r="AB41" s="336"/>
      <c r="AC41" s="338"/>
      <c r="AD41" s="338"/>
      <c r="AE41" s="338"/>
      <c r="AF41" s="342">
        <f t="shared" si="235"/>
        <v>120</v>
      </c>
      <c r="AG41" s="343">
        <f t="shared" si="236"/>
        <v>1</v>
      </c>
      <c r="AH41" s="344">
        <f t="shared" si="301"/>
        <v>120</v>
      </c>
      <c r="AI41" s="357" t="str">
        <f t="shared" si="275"/>
        <v/>
      </c>
      <c r="AJ41" s="346"/>
      <c r="AK41" s="347"/>
      <c r="AL41" s="347"/>
      <c r="AM41" s="347"/>
      <c r="AN41" s="348"/>
      <c r="AO41" s="348"/>
      <c r="AP41" s="348"/>
      <c r="AQ41" s="349"/>
      <c r="AR41" s="350"/>
      <c r="AS41" s="351"/>
      <c r="AT41" s="351"/>
      <c r="AU41" s="351"/>
      <c r="AV41" s="351"/>
      <c r="AW41" s="351"/>
      <c r="AX41" s="351"/>
      <c r="AY41" s="348"/>
      <c r="AZ41" s="345" t="str">
        <f t="shared" si="276"/>
        <v/>
      </c>
      <c r="BA41" s="346"/>
      <c r="BB41" s="347"/>
      <c r="BC41" s="347"/>
      <c r="BD41" s="347"/>
      <c r="BE41" s="348"/>
      <c r="BF41" s="348"/>
      <c r="BG41" s="348"/>
      <c r="BH41" s="349"/>
      <c r="BI41" s="350"/>
      <c r="BJ41" s="351"/>
      <c r="BK41" s="351"/>
      <c r="BL41" s="351"/>
      <c r="BM41" s="351"/>
      <c r="BN41" s="351"/>
      <c r="BO41" s="351"/>
      <c r="BP41" s="348"/>
      <c r="BQ41" s="345" t="str">
        <f t="shared" si="292"/>
        <v/>
      </c>
      <c r="BR41" s="346"/>
      <c r="BS41" s="347"/>
      <c r="BT41" s="347"/>
      <c r="BU41" s="347"/>
      <c r="BV41" s="348" t="str">
        <f t="shared" ref="BV41:BX41" si="359">IF(BR41&lt;&gt;0,$BQ$17*BR41,"")</f>
        <v/>
      </c>
      <c r="BW41" s="348" t="str">
        <f t="shared" si="359"/>
        <v/>
      </c>
      <c r="BX41" s="348" t="str">
        <f t="shared" si="359"/>
        <v/>
      </c>
      <c r="BY41" s="349"/>
      <c r="BZ41" s="350"/>
      <c r="CA41" s="351"/>
      <c r="CB41" s="351"/>
      <c r="CC41" s="351"/>
      <c r="CD41" s="351"/>
      <c r="CE41" s="351"/>
      <c r="CF41" s="351"/>
      <c r="CG41" s="348"/>
      <c r="CH41" s="345" t="str">
        <f t="shared" si="294"/>
        <v/>
      </c>
      <c r="CI41" s="346"/>
      <c r="CJ41" s="347"/>
      <c r="CK41" s="347"/>
      <c r="CL41" s="347"/>
      <c r="CM41" s="348" t="str">
        <f t="shared" ref="CM41:CO41" si="360">IF(CI41&lt;&gt;0,$CH$17*CI41,"")</f>
        <v/>
      </c>
      <c r="CN41" s="348" t="str">
        <f t="shared" si="360"/>
        <v/>
      </c>
      <c r="CO41" s="348" t="str">
        <f t="shared" si="360"/>
        <v/>
      </c>
      <c r="CP41" s="349"/>
      <c r="CQ41" s="350"/>
      <c r="CR41" s="351"/>
      <c r="CS41" s="351"/>
      <c r="CT41" s="351"/>
      <c r="CU41" s="351"/>
      <c r="CV41" s="351"/>
      <c r="CW41" s="351"/>
      <c r="CX41" s="348"/>
      <c r="CY41" s="345" t="str">
        <f t="shared" si="304"/>
        <v/>
      </c>
      <c r="CZ41" s="346"/>
      <c r="DA41" s="347"/>
      <c r="DB41" s="347"/>
      <c r="DC41" s="347"/>
      <c r="DD41" s="348" t="str">
        <f t="shared" ref="DD41:DF41" si="361">IF(CZ41&lt;&gt;0,$AI$17*CZ41,"")</f>
        <v/>
      </c>
      <c r="DE41" s="348" t="str">
        <f t="shared" si="361"/>
        <v/>
      </c>
      <c r="DF41" s="348" t="str">
        <f t="shared" si="361"/>
        <v/>
      </c>
      <c r="DG41" s="349"/>
      <c r="DH41" s="350"/>
      <c r="DI41" s="351"/>
      <c r="DJ41" s="351"/>
      <c r="DK41" s="351"/>
      <c r="DL41" s="351"/>
      <c r="DM41" s="351"/>
      <c r="DN41" s="351"/>
      <c r="DO41" s="348"/>
      <c r="DP41" s="345" t="str">
        <f t="shared" si="297"/>
        <v/>
      </c>
      <c r="DQ41" s="346"/>
      <c r="DR41" s="347"/>
      <c r="DS41" s="347"/>
      <c r="DT41" s="347"/>
      <c r="DU41" s="348" t="str">
        <f t="shared" ref="DU41:DW41" si="362">IF(DQ41&lt;&gt;0,$AZ$17*DQ41,"")</f>
        <v/>
      </c>
      <c r="DV41" s="348" t="str">
        <f t="shared" si="362"/>
        <v/>
      </c>
      <c r="DW41" s="348" t="str">
        <f t="shared" si="362"/>
        <v/>
      </c>
      <c r="DX41" s="349"/>
      <c r="DY41" s="350"/>
      <c r="DZ41" s="351"/>
      <c r="EA41" s="351"/>
      <c r="EB41" s="351"/>
      <c r="EC41" s="351"/>
      <c r="ED41" s="351"/>
      <c r="EE41" s="351"/>
      <c r="EF41" s="348"/>
      <c r="EG41" s="345" t="str">
        <f t="shared" si="307"/>
        <v/>
      </c>
      <c r="EH41" s="346"/>
      <c r="EI41" s="347"/>
      <c r="EJ41" s="347"/>
      <c r="EK41" s="347"/>
      <c r="EL41" s="348" t="str">
        <f t="shared" ref="EL41:EN41" si="363">IF(EH41&lt;&gt;0,$AI$17*EH41,"")</f>
        <v/>
      </c>
      <c r="EM41" s="348" t="str">
        <f t="shared" si="363"/>
        <v/>
      </c>
      <c r="EN41" s="348" t="str">
        <f t="shared" si="363"/>
        <v/>
      </c>
      <c r="EO41" s="349"/>
      <c r="EP41" s="350"/>
      <c r="EQ41" s="351"/>
      <c r="ER41" s="351"/>
      <c r="ES41" s="351"/>
      <c r="ET41" s="351"/>
      <c r="EU41" s="351"/>
      <c r="EV41" s="351"/>
      <c r="EW41" s="348"/>
      <c r="EX41" s="345" t="str">
        <f t="shared" si="309"/>
        <v/>
      </c>
      <c r="EY41" s="346"/>
      <c r="EZ41" s="347"/>
      <c r="FA41" s="347"/>
      <c r="FB41" s="347"/>
      <c r="FC41" s="348" t="str">
        <f t="shared" ref="FC41:FE41" si="364">IF(EY41&lt;&gt;0,$EX$17*EY41,"")</f>
        <v/>
      </c>
      <c r="FD41" s="348" t="str">
        <f t="shared" si="364"/>
        <v/>
      </c>
      <c r="FE41" s="348" t="str">
        <f t="shared" si="364"/>
        <v/>
      </c>
      <c r="FF41" s="349"/>
      <c r="FG41" s="350" t="str">
        <f t="shared" si="311"/>
        <v/>
      </c>
      <c r="FH41" s="351" t="str">
        <f t="shared" si="312"/>
        <v/>
      </c>
      <c r="FI41" s="351" t="str">
        <f t="shared" si="313"/>
        <v/>
      </c>
      <c r="FJ41" s="351" t="str">
        <f t="shared" si="314"/>
        <v/>
      </c>
      <c r="FK41" s="351" t="str">
        <f t="shared" si="315"/>
        <v/>
      </c>
      <c r="FL41" s="351" t="str">
        <f t="shared" si="316"/>
        <v/>
      </c>
      <c r="FM41" s="351" t="str">
        <f t="shared" si="317"/>
        <v/>
      </c>
      <c r="FN41" s="348" t="str">
        <f t="shared" si="318"/>
        <v/>
      </c>
      <c r="FO41" s="357" t="str">
        <f t="shared" si="319"/>
        <v/>
      </c>
      <c r="FP41" s="346"/>
      <c r="FQ41" s="347"/>
      <c r="FR41" s="347"/>
      <c r="FS41" s="347"/>
      <c r="FT41" s="348" t="str">
        <f t="shared" ref="FT41:FV41" si="365">IF(FP41&lt;&gt;0,$FO$17*FP41,"")</f>
        <v/>
      </c>
      <c r="FU41" s="348" t="str">
        <f t="shared" si="365"/>
        <v/>
      </c>
      <c r="FV41" s="348" t="str">
        <f t="shared" si="365"/>
        <v/>
      </c>
      <c r="FW41" s="349"/>
      <c r="FX41" s="350" t="str">
        <f t="shared" si="321"/>
        <v/>
      </c>
      <c r="FY41" s="351" t="str">
        <f t="shared" si="322"/>
        <v/>
      </c>
      <c r="FZ41" s="351" t="str">
        <f t="shared" si="323"/>
        <v/>
      </c>
      <c r="GA41" s="351" t="str">
        <f t="shared" si="324"/>
        <v/>
      </c>
      <c r="GB41" s="351" t="str">
        <f t="shared" si="325"/>
        <v/>
      </c>
      <c r="GC41" s="351" t="str">
        <f t="shared" si="326"/>
        <v/>
      </c>
      <c r="GD41" s="351" t="str">
        <f t="shared" si="327"/>
        <v/>
      </c>
      <c r="GE41" s="348" t="str">
        <f t="shared" si="328"/>
        <v/>
      </c>
      <c r="GF41" s="357" t="str">
        <f t="shared" si="329"/>
        <v/>
      </c>
      <c r="GG41" s="346"/>
      <c r="GH41" s="347"/>
      <c r="GI41" s="347"/>
      <c r="GJ41" s="347"/>
      <c r="GK41" s="348" t="str">
        <f t="shared" ref="GK41:GM41" si="366">IF(GG41&lt;&gt;0,$GF$17*GG41,"")</f>
        <v/>
      </c>
      <c r="GL41" s="348" t="str">
        <f t="shared" si="366"/>
        <v/>
      </c>
      <c r="GM41" s="348" t="str">
        <f t="shared" si="366"/>
        <v/>
      </c>
      <c r="GN41" s="349"/>
      <c r="GO41" s="350" t="str">
        <f t="shared" si="331"/>
        <v/>
      </c>
      <c r="GP41" s="351" t="str">
        <f t="shared" si="332"/>
        <v/>
      </c>
      <c r="GQ41" s="351" t="str">
        <f t="shared" si="333"/>
        <v/>
      </c>
      <c r="GR41" s="351" t="str">
        <f t="shared" si="334"/>
        <v/>
      </c>
      <c r="GS41" s="351" t="str">
        <f t="shared" si="335"/>
        <v/>
      </c>
      <c r="GT41" s="351" t="str">
        <f t="shared" si="336"/>
        <v/>
      </c>
      <c r="GU41" s="351" t="str">
        <f t="shared" si="337"/>
        <v/>
      </c>
      <c r="GV41" s="348" t="str">
        <f t="shared" si="338"/>
        <v/>
      </c>
      <c r="GW41" s="357" t="str">
        <f t="shared" si="339"/>
        <v/>
      </c>
      <c r="GX41" s="346"/>
      <c r="GY41" s="347"/>
      <c r="GZ41" s="347"/>
      <c r="HA41" s="347"/>
      <c r="HB41" s="348" t="str">
        <f t="shared" ref="HB41:HD41" si="367">IF(GX41&lt;&gt;0,$GW$17*GX41,"")</f>
        <v/>
      </c>
      <c r="HC41" s="348" t="str">
        <f t="shared" si="367"/>
        <v/>
      </c>
      <c r="HD41" s="348" t="str">
        <f t="shared" si="367"/>
        <v/>
      </c>
      <c r="HE41" s="349"/>
      <c r="HF41" s="350" t="str">
        <f t="shared" si="341"/>
        <v/>
      </c>
      <c r="HG41" s="351" t="str">
        <f t="shared" si="342"/>
        <v/>
      </c>
      <c r="HH41" s="351" t="str">
        <f t="shared" si="343"/>
        <v/>
      </c>
      <c r="HI41" s="351" t="str">
        <f t="shared" si="344"/>
        <v/>
      </c>
      <c r="HJ41" s="351" t="str">
        <f t="shared" si="345"/>
        <v/>
      </c>
      <c r="HK41" s="351" t="str">
        <f t="shared" si="346"/>
        <v/>
      </c>
      <c r="HL41" s="351" t="str">
        <f t="shared" si="347"/>
        <v/>
      </c>
      <c r="HM41" s="348" t="str">
        <f t="shared" si="348"/>
        <v/>
      </c>
      <c r="HN41" s="357" t="str">
        <f t="shared" si="349"/>
        <v/>
      </c>
      <c r="HO41" s="346"/>
      <c r="HP41" s="347"/>
      <c r="HQ41" s="347"/>
      <c r="HR41" s="347"/>
      <c r="HS41" s="348" t="str">
        <f t="shared" ref="HS41:HU41" si="368">IF(HO41&lt;&gt;0,$HN$17*HO41,"")</f>
        <v/>
      </c>
      <c r="HT41" s="348" t="str">
        <f t="shared" si="368"/>
        <v/>
      </c>
      <c r="HU41" s="348" t="str">
        <f t="shared" si="368"/>
        <v/>
      </c>
      <c r="HV41" s="349"/>
      <c r="HW41" s="350" t="str">
        <f t="shared" si="351"/>
        <v/>
      </c>
      <c r="HX41" s="351" t="str">
        <f t="shared" si="352"/>
        <v/>
      </c>
      <c r="HY41" s="351" t="str">
        <f t="shared" si="353"/>
        <v/>
      </c>
      <c r="HZ41" s="351" t="str">
        <f t="shared" si="354"/>
        <v/>
      </c>
      <c r="IA41" s="351" t="str">
        <f t="shared" si="355"/>
        <v/>
      </c>
      <c r="IB41" s="351" t="str">
        <f t="shared" si="356"/>
        <v/>
      </c>
      <c r="IC41" s="351" t="str">
        <f t="shared" si="357"/>
        <v/>
      </c>
      <c r="ID41" s="348" t="str">
        <f t="shared" si="358"/>
        <v/>
      </c>
      <c r="IE41" s="352" t="s">
        <v>170</v>
      </c>
    </row>
    <row r="42" spans="1:239" ht="24" customHeight="1">
      <c r="A42" s="332" t="s">
        <v>193</v>
      </c>
      <c r="B42" s="333">
        <v>111</v>
      </c>
      <c r="C42" s="334" t="s">
        <v>82</v>
      </c>
      <c r="D42" s="335"/>
      <c r="E42" s="336"/>
      <c r="F42" s="336"/>
      <c r="G42" s="336"/>
      <c r="H42" s="337"/>
      <c r="I42" s="336"/>
      <c r="J42" s="336"/>
      <c r="K42" s="336"/>
      <c r="L42" s="336">
        <v>6</v>
      </c>
      <c r="M42" s="336"/>
      <c r="N42" s="336"/>
      <c r="O42" s="338"/>
      <c r="P42" s="338"/>
      <c r="Q42" s="336"/>
      <c r="R42" s="336"/>
      <c r="S42" s="336"/>
      <c r="T42" s="337"/>
      <c r="U42" s="336"/>
      <c r="V42" s="336"/>
      <c r="W42" s="336"/>
      <c r="X42" s="336"/>
      <c r="Y42" s="369">
        <v>4</v>
      </c>
      <c r="Z42" s="340"/>
      <c r="AA42" s="341">
        <f t="shared" si="252"/>
        <v>120</v>
      </c>
      <c r="AB42" s="336"/>
      <c r="AC42" s="338"/>
      <c r="AD42" s="338"/>
      <c r="AE42" s="338"/>
      <c r="AF42" s="342">
        <f t="shared" si="235"/>
        <v>120</v>
      </c>
      <c r="AG42" s="343">
        <f t="shared" si="236"/>
        <v>1</v>
      </c>
      <c r="AH42" s="344">
        <f t="shared" si="301"/>
        <v>120</v>
      </c>
      <c r="AI42" s="357" t="str">
        <f t="shared" si="275"/>
        <v/>
      </c>
      <c r="AJ42" s="346"/>
      <c r="AK42" s="347"/>
      <c r="AL42" s="347"/>
      <c r="AM42" s="347"/>
      <c r="AN42" s="348"/>
      <c r="AO42" s="348"/>
      <c r="AP42" s="348"/>
      <c r="AQ42" s="349"/>
      <c r="AR42" s="350"/>
      <c r="AS42" s="351"/>
      <c r="AT42" s="351"/>
      <c r="AU42" s="351"/>
      <c r="AV42" s="351"/>
      <c r="AW42" s="351"/>
      <c r="AX42" s="351"/>
      <c r="AY42" s="348"/>
      <c r="AZ42" s="345" t="str">
        <f t="shared" si="276"/>
        <v/>
      </c>
      <c r="BA42" s="346"/>
      <c r="BB42" s="347"/>
      <c r="BC42" s="347"/>
      <c r="BD42" s="347"/>
      <c r="BE42" s="348"/>
      <c r="BF42" s="348"/>
      <c r="BG42" s="348"/>
      <c r="BH42" s="349"/>
      <c r="BI42" s="350"/>
      <c r="BJ42" s="351"/>
      <c r="BK42" s="351"/>
      <c r="BL42" s="351"/>
      <c r="BM42" s="351"/>
      <c r="BN42" s="351"/>
      <c r="BO42" s="351"/>
      <c r="BP42" s="348"/>
      <c r="BQ42" s="345" t="str">
        <f t="shared" si="292"/>
        <v/>
      </c>
      <c r="BR42" s="346"/>
      <c r="BS42" s="347"/>
      <c r="BT42" s="347"/>
      <c r="BU42" s="347"/>
      <c r="BV42" s="348" t="str">
        <f t="shared" ref="BV42:BX42" si="369">IF(BR42&lt;&gt;0,$BQ$17*BR42,"")</f>
        <v/>
      </c>
      <c r="BW42" s="348" t="str">
        <f t="shared" si="369"/>
        <v/>
      </c>
      <c r="BX42" s="348" t="str">
        <f t="shared" si="369"/>
        <v/>
      </c>
      <c r="BY42" s="349"/>
      <c r="BZ42" s="350"/>
      <c r="CA42" s="351"/>
      <c r="CB42" s="351"/>
      <c r="CC42" s="351"/>
      <c r="CD42" s="351"/>
      <c r="CE42" s="351"/>
      <c r="CF42" s="351"/>
      <c r="CG42" s="348"/>
      <c r="CH42" s="345" t="str">
        <f t="shared" si="294"/>
        <v/>
      </c>
      <c r="CI42" s="346"/>
      <c r="CJ42" s="347"/>
      <c r="CK42" s="347"/>
      <c r="CL42" s="347"/>
      <c r="CM42" s="348" t="str">
        <f t="shared" ref="CM42:CO42" si="370">IF(CI42&lt;&gt;0,$CH$17*CI42,"")</f>
        <v/>
      </c>
      <c r="CN42" s="348" t="str">
        <f t="shared" si="370"/>
        <v/>
      </c>
      <c r="CO42" s="348" t="str">
        <f t="shared" si="370"/>
        <v/>
      </c>
      <c r="CP42" s="349"/>
      <c r="CQ42" s="350"/>
      <c r="CR42" s="351"/>
      <c r="CS42" s="351"/>
      <c r="CT42" s="351"/>
      <c r="CU42" s="351"/>
      <c r="CV42" s="351"/>
      <c r="CW42" s="351"/>
      <c r="CX42" s="348"/>
      <c r="CY42" s="345" t="str">
        <f t="shared" si="304"/>
        <v/>
      </c>
      <c r="CZ42" s="346"/>
      <c r="DA42" s="347"/>
      <c r="DB42" s="347"/>
      <c r="DC42" s="347"/>
      <c r="DD42" s="348" t="str">
        <f t="shared" ref="DD42:DF42" si="371">IF(CZ42&lt;&gt;0,$AI$17*CZ42,"")</f>
        <v/>
      </c>
      <c r="DE42" s="348" t="str">
        <f t="shared" si="371"/>
        <v/>
      </c>
      <c r="DF42" s="348" t="str">
        <f t="shared" si="371"/>
        <v/>
      </c>
      <c r="DG42" s="349"/>
      <c r="DH42" s="350"/>
      <c r="DI42" s="351"/>
      <c r="DJ42" s="351"/>
      <c r="DK42" s="351"/>
      <c r="DL42" s="351"/>
      <c r="DM42" s="351"/>
      <c r="DN42" s="351"/>
      <c r="DO42" s="348"/>
      <c r="DP42" s="345" t="str">
        <f t="shared" si="297"/>
        <v/>
      </c>
      <c r="DQ42" s="346"/>
      <c r="DR42" s="347"/>
      <c r="DS42" s="347"/>
      <c r="DT42" s="347"/>
      <c r="DU42" s="348" t="str">
        <f t="shared" ref="DU42:DW42" si="372">IF(DQ42&lt;&gt;0,$AZ$17*DQ42,"")</f>
        <v/>
      </c>
      <c r="DV42" s="348" t="str">
        <f t="shared" si="372"/>
        <v/>
      </c>
      <c r="DW42" s="348" t="str">
        <f t="shared" si="372"/>
        <v/>
      </c>
      <c r="DX42" s="349"/>
      <c r="DY42" s="350"/>
      <c r="DZ42" s="351"/>
      <c r="EA42" s="351"/>
      <c r="EB42" s="351"/>
      <c r="EC42" s="351"/>
      <c r="ED42" s="351"/>
      <c r="EE42" s="351"/>
      <c r="EF42" s="348"/>
      <c r="EG42" s="345" t="str">
        <f t="shared" si="307"/>
        <v/>
      </c>
      <c r="EH42" s="346"/>
      <c r="EI42" s="347"/>
      <c r="EJ42" s="347"/>
      <c r="EK42" s="347"/>
      <c r="EL42" s="348" t="str">
        <f t="shared" ref="EL42:EN42" si="373">IF(EH42&lt;&gt;0,$AI$17*EH42,"")</f>
        <v/>
      </c>
      <c r="EM42" s="348" t="str">
        <f t="shared" si="373"/>
        <v/>
      </c>
      <c r="EN42" s="348" t="str">
        <f t="shared" si="373"/>
        <v/>
      </c>
      <c r="EO42" s="349"/>
      <c r="EP42" s="350"/>
      <c r="EQ42" s="351"/>
      <c r="ER42" s="351"/>
      <c r="ES42" s="351"/>
      <c r="ET42" s="351"/>
      <c r="EU42" s="351"/>
      <c r="EV42" s="351"/>
      <c r="EW42" s="348"/>
      <c r="EX42" s="345" t="str">
        <f t="shared" si="309"/>
        <v/>
      </c>
      <c r="EY42" s="346"/>
      <c r="EZ42" s="347"/>
      <c r="FA42" s="347"/>
      <c r="FB42" s="347"/>
      <c r="FC42" s="348" t="str">
        <f t="shared" ref="FC42:FE42" si="374">IF(EY42&lt;&gt;0,$EX$17*EY42,"")</f>
        <v/>
      </c>
      <c r="FD42" s="348" t="str">
        <f t="shared" si="374"/>
        <v/>
      </c>
      <c r="FE42" s="348" t="str">
        <f t="shared" si="374"/>
        <v/>
      </c>
      <c r="FF42" s="349"/>
      <c r="FG42" s="350" t="str">
        <f t="shared" si="311"/>
        <v/>
      </c>
      <c r="FH42" s="351" t="str">
        <f t="shared" si="312"/>
        <v/>
      </c>
      <c r="FI42" s="351" t="str">
        <f t="shared" si="313"/>
        <v/>
      </c>
      <c r="FJ42" s="351" t="str">
        <f t="shared" si="314"/>
        <v/>
      </c>
      <c r="FK42" s="351" t="str">
        <f t="shared" si="315"/>
        <v/>
      </c>
      <c r="FL42" s="351" t="str">
        <f t="shared" si="316"/>
        <v/>
      </c>
      <c r="FM42" s="351" t="str">
        <f t="shared" si="317"/>
        <v/>
      </c>
      <c r="FN42" s="348" t="str">
        <f t="shared" si="318"/>
        <v/>
      </c>
      <c r="FO42" s="357" t="str">
        <f t="shared" si="319"/>
        <v/>
      </c>
      <c r="FP42" s="346"/>
      <c r="FQ42" s="347"/>
      <c r="FR42" s="347"/>
      <c r="FS42" s="347"/>
      <c r="FT42" s="348" t="str">
        <f t="shared" ref="FT42:FV42" si="375">IF(FP42&lt;&gt;0,$FO$17*FP42,"")</f>
        <v/>
      </c>
      <c r="FU42" s="348" t="str">
        <f t="shared" si="375"/>
        <v/>
      </c>
      <c r="FV42" s="348" t="str">
        <f t="shared" si="375"/>
        <v/>
      </c>
      <c r="FW42" s="349"/>
      <c r="FX42" s="350" t="str">
        <f t="shared" si="321"/>
        <v/>
      </c>
      <c r="FY42" s="351" t="str">
        <f t="shared" si="322"/>
        <v/>
      </c>
      <c r="FZ42" s="351" t="str">
        <f t="shared" si="323"/>
        <v/>
      </c>
      <c r="GA42" s="351" t="str">
        <f t="shared" si="324"/>
        <v/>
      </c>
      <c r="GB42" s="351" t="str">
        <f t="shared" si="325"/>
        <v/>
      </c>
      <c r="GC42" s="351" t="str">
        <f t="shared" si="326"/>
        <v/>
      </c>
      <c r="GD42" s="351" t="str">
        <f t="shared" si="327"/>
        <v/>
      </c>
      <c r="GE42" s="348" t="str">
        <f t="shared" si="328"/>
        <v/>
      </c>
      <c r="GF42" s="357" t="str">
        <f t="shared" si="329"/>
        <v/>
      </c>
      <c r="GG42" s="346"/>
      <c r="GH42" s="347"/>
      <c r="GI42" s="347"/>
      <c r="GJ42" s="347"/>
      <c r="GK42" s="348" t="str">
        <f t="shared" ref="GK42:GM42" si="376">IF(GG42&lt;&gt;0,$GF$17*GG42,"")</f>
        <v/>
      </c>
      <c r="GL42" s="348" t="str">
        <f t="shared" si="376"/>
        <v/>
      </c>
      <c r="GM42" s="348" t="str">
        <f t="shared" si="376"/>
        <v/>
      </c>
      <c r="GN42" s="349"/>
      <c r="GO42" s="350" t="str">
        <f t="shared" si="331"/>
        <v/>
      </c>
      <c r="GP42" s="351" t="str">
        <f t="shared" si="332"/>
        <v/>
      </c>
      <c r="GQ42" s="351" t="str">
        <f t="shared" si="333"/>
        <v/>
      </c>
      <c r="GR42" s="351" t="str">
        <f t="shared" si="334"/>
        <v/>
      </c>
      <c r="GS42" s="351" t="str">
        <f t="shared" si="335"/>
        <v/>
      </c>
      <c r="GT42" s="351" t="str">
        <f t="shared" si="336"/>
        <v/>
      </c>
      <c r="GU42" s="351" t="str">
        <f t="shared" si="337"/>
        <v/>
      </c>
      <c r="GV42" s="348" t="str">
        <f t="shared" si="338"/>
        <v/>
      </c>
      <c r="GW42" s="357" t="str">
        <f t="shared" si="339"/>
        <v/>
      </c>
      <c r="GX42" s="346"/>
      <c r="GY42" s="347"/>
      <c r="GZ42" s="347"/>
      <c r="HA42" s="347"/>
      <c r="HB42" s="348" t="str">
        <f t="shared" ref="HB42:HD42" si="377">IF(GX42&lt;&gt;0,$GW$17*GX42,"")</f>
        <v/>
      </c>
      <c r="HC42" s="348" t="str">
        <f t="shared" si="377"/>
        <v/>
      </c>
      <c r="HD42" s="348" t="str">
        <f t="shared" si="377"/>
        <v/>
      </c>
      <c r="HE42" s="349"/>
      <c r="HF42" s="350" t="str">
        <f t="shared" si="341"/>
        <v/>
      </c>
      <c r="HG42" s="351" t="str">
        <f t="shared" si="342"/>
        <v/>
      </c>
      <c r="HH42" s="351" t="str">
        <f t="shared" si="343"/>
        <v/>
      </c>
      <c r="HI42" s="351" t="str">
        <f t="shared" si="344"/>
        <v/>
      </c>
      <c r="HJ42" s="351" t="str">
        <f t="shared" si="345"/>
        <v/>
      </c>
      <c r="HK42" s="351" t="str">
        <f t="shared" si="346"/>
        <v/>
      </c>
      <c r="HL42" s="351" t="str">
        <f t="shared" si="347"/>
        <v/>
      </c>
      <c r="HM42" s="348" t="str">
        <f t="shared" si="348"/>
        <v/>
      </c>
      <c r="HN42" s="357" t="str">
        <f t="shared" si="349"/>
        <v/>
      </c>
      <c r="HO42" s="346"/>
      <c r="HP42" s="347"/>
      <c r="HQ42" s="347"/>
      <c r="HR42" s="347"/>
      <c r="HS42" s="348" t="str">
        <f t="shared" ref="HS42:HU42" si="378">IF(HO42&lt;&gt;0,$HN$17*HO42,"")</f>
        <v/>
      </c>
      <c r="HT42" s="348" t="str">
        <f t="shared" si="378"/>
        <v/>
      </c>
      <c r="HU42" s="348" t="str">
        <f t="shared" si="378"/>
        <v/>
      </c>
      <c r="HV42" s="349"/>
      <c r="HW42" s="350" t="str">
        <f t="shared" si="351"/>
        <v/>
      </c>
      <c r="HX42" s="351" t="str">
        <f t="shared" si="352"/>
        <v/>
      </c>
      <c r="HY42" s="351" t="str">
        <f t="shared" si="353"/>
        <v/>
      </c>
      <c r="HZ42" s="351" t="str">
        <f t="shared" si="354"/>
        <v/>
      </c>
      <c r="IA42" s="351" t="str">
        <f t="shared" si="355"/>
        <v/>
      </c>
      <c r="IB42" s="351" t="str">
        <f t="shared" si="356"/>
        <v/>
      </c>
      <c r="IC42" s="351" t="str">
        <f t="shared" si="357"/>
        <v/>
      </c>
      <c r="ID42" s="348" t="str">
        <f t="shared" si="358"/>
        <v/>
      </c>
      <c r="IE42" s="352" t="s">
        <v>170</v>
      </c>
    </row>
    <row r="43" spans="1:239" ht="24" customHeight="1">
      <c r="A43" s="332" t="s">
        <v>194</v>
      </c>
      <c r="B43" s="333"/>
      <c r="C43" s="334" t="s">
        <v>195</v>
      </c>
      <c r="D43" s="335"/>
      <c r="E43" s="336"/>
      <c r="F43" s="336"/>
      <c r="G43" s="336"/>
      <c r="H43" s="337"/>
      <c r="I43" s="336"/>
      <c r="J43" s="336"/>
      <c r="K43" s="336"/>
      <c r="L43" s="336"/>
      <c r="M43" s="336">
        <v>8</v>
      </c>
      <c r="N43" s="336"/>
      <c r="O43" s="338"/>
      <c r="P43" s="338"/>
      <c r="Q43" s="336"/>
      <c r="R43" s="336"/>
      <c r="S43" s="336"/>
      <c r="T43" s="337"/>
      <c r="U43" s="336"/>
      <c r="V43" s="336"/>
      <c r="W43" s="336"/>
      <c r="X43" s="336"/>
      <c r="Y43" s="369">
        <v>4</v>
      </c>
      <c r="Z43" s="340"/>
      <c r="AA43" s="341">
        <f t="shared" si="252"/>
        <v>120</v>
      </c>
      <c r="AB43" s="336"/>
      <c r="AC43" s="338"/>
      <c r="AD43" s="338"/>
      <c r="AE43" s="338"/>
      <c r="AF43" s="342">
        <f t="shared" si="235"/>
        <v>120</v>
      </c>
      <c r="AG43" s="343">
        <f t="shared" si="236"/>
        <v>1</v>
      </c>
      <c r="AH43" s="344">
        <f t="shared" si="301"/>
        <v>120</v>
      </c>
      <c r="AI43" s="357" t="str">
        <f t="shared" si="275"/>
        <v/>
      </c>
      <c r="AJ43" s="346"/>
      <c r="AK43" s="347"/>
      <c r="AL43" s="347"/>
      <c r="AM43" s="347"/>
      <c r="AN43" s="348"/>
      <c r="AO43" s="348"/>
      <c r="AP43" s="348"/>
      <c r="AQ43" s="349"/>
      <c r="AR43" s="350"/>
      <c r="AS43" s="351"/>
      <c r="AT43" s="351"/>
      <c r="AU43" s="351"/>
      <c r="AV43" s="351"/>
      <c r="AW43" s="351"/>
      <c r="AX43" s="351"/>
      <c r="AY43" s="348"/>
      <c r="AZ43" s="345" t="str">
        <f t="shared" si="276"/>
        <v/>
      </c>
      <c r="BA43" s="346"/>
      <c r="BB43" s="347"/>
      <c r="BC43" s="347"/>
      <c r="BD43" s="347"/>
      <c r="BE43" s="348"/>
      <c r="BF43" s="348"/>
      <c r="BG43" s="348"/>
      <c r="BH43" s="349"/>
      <c r="BI43" s="350"/>
      <c r="BJ43" s="351"/>
      <c r="BK43" s="351"/>
      <c r="BL43" s="351"/>
      <c r="BM43" s="351"/>
      <c r="BN43" s="351"/>
      <c r="BO43" s="351"/>
      <c r="BP43" s="348"/>
      <c r="BQ43" s="345" t="str">
        <f t="shared" si="292"/>
        <v/>
      </c>
      <c r="BR43" s="346"/>
      <c r="BS43" s="347"/>
      <c r="BT43" s="347"/>
      <c r="BU43" s="347"/>
      <c r="BV43" s="348" t="str">
        <f t="shared" ref="BV43:BX43" si="379">IF(BR43&lt;&gt;0,$BQ$17*BR43,"")</f>
        <v/>
      </c>
      <c r="BW43" s="348" t="str">
        <f t="shared" si="379"/>
        <v/>
      </c>
      <c r="BX43" s="348" t="str">
        <f t="shared" si="379"/>
        <v/>
      </c>
      <c r="BY43" s="349"/>
      <c r="BZ43" s="350"/>
      <c r="CA43" s="351"/>
      <c r="CB43" s="351"/>
      <c r="CC43" s="351"/>
      <c r="CD43" s="351"/>
      <c r="CE43" s="351"/>
      <c r="CF43" s="351"/>
      <c r="CG43" s="348"/>
      <c r="CH43" s="345" t="str">
        <f t="shared" si="294"/>
        <v/>
      </c>
      <c r="CI43" s="346"/>
      <c r="CJ43" s="347"/>
      <c r="CK43" s="347"/>
      <c r="CL43" s="347"/>
      <c r="CM43" s="348" t="str">
        <f t="shared" ref="CM43:CO43" si="380">IF(CI43&lt;&gt;0,$CH$17*CI43,"")</f>
        <v/>
      </c>
      <c r="CN43" s="348" t="str">
        <f t="shared" si="380"/>
        <v/>
      </c>
      <c r="CO43" s="348" t="str">
        <f t="shared" si="380"/>
        <v/>
      </c>
      <c r="CP43" s="349"/>
      <c r="CQ43" s="350"/>
      <c r="CR43" s="351"/>
      <c r="CS43" s="351"/>
      <c r="CT43" s="351"/>
      <c r="CU43" s="351"/>
      <c r="CV43" s="351"/>
      <c r="CW43" s="351"/>
      <c r="CX43" s="348"/>
      <c r="CY43" s="345" t="str">
        <f t="shared" si="304"/>
        <v/>
      </c>
      <c r="CZ43" s="346"/>
      <c r="DA43" s="347"/>
      <c r="DB43" s="347"/>
      <c r="DC43" s="347"/>
      <c r="DD43" s="348" t="str">
        <f t="shared" ref="DD43:DF43" si="381">IF(CZ43&lt;&gt;0,$AI$17*CZ43,"")</f>
        <v/>
      </c>
      <c r="DE43" s="348" t="str">
        <f t="shared" si="381"/>
        <v/>
      </c>
      <c r="DF43" s="348" t="str">
        <f t="shared" si="381"/>
        <v/>
      </c>
      <c r="DG43" s="349"/>
      <c r="DH43" s="350"/>
      <c r="DI43" s="351"/>
      <c r="DJ43" s="351"/>
      <c r="DK43" s="351"/>
      <c r="DL43" s="351"/>
      <c r="DM43" s="351"/>
      <c r="DN43" s="351"/>
      <c r="DO43" s="348"/>
      <c r="DP43" s="345" t="str">
        <f t="shared" si="297"/>
        <v/>
      </c>
      <c r="DQ43" s="346"/>
      <c r="DR43" s="347"/>
      <c r="DS43" s="347"/>
      <c r="DT43" s="347"/>
      <c r="DU43" s="348" t="str">
        <f t="shared" ref="DU43:DW43" si="382">IF(DQ43&lt;&gt;0,$AZ$17*DQ43,"")</f>
        <v/>
      </c>
      <c r="DV43" s="348" t="str">
        <f t="shared" si="382"/>
        <v/>
      </c>
      <c r="DW43" s="348" t="str">
        <f t="shared" si="382"/>
        <v/>
      </c>
      <c r="DX43" s="349"/>
      <c r="DY43" s="350"/>
      <c r="DZ43" s="351"/>
      <c r="EA43" s="351"/>
      <c r="EB43" s="351"/>
      <c r="EC43" s="351"/>
      <c r="ED43" s="351"/>
      <c r="EE43" s="351"/>
      <c r="EF43" s="348"/>
      <c r="EG43" s="345" t="str">
        <f t="shared" si="307"/>
        <v/>
      </c>
      <c r="EH43" s="346"/>
      <c r="EI43" s="347"/>
      <c r="EJ43" s="347"/>
      <c r="EK43" s="347"/>
      <c r="EL43" s="348" t="str">
        <f t="shared" ref="EL43:EN43" si="383">IF(EH43&lt;&gt;0,$AI$17*EH43,"")</f>
        <v/>
      </c>
      <c r="EM43" s="348" t="str">
        <f t="shared" si="383"/>
        <v/>
      </c>
      <c r="EN43" s="348" t="str">
        <f t="shared" si="383"/>
        <v/>
      </c>
      <c r="EO43" s="349"/>
      <c r="EP43" s="350"/>
      <c r="EQ43" s="351"/>
      <c r="ER43" s="351"/>
      <c r="ES43" s="351"/>
      <c r="ET43" s="351"/>
      <c r="EU43" s="351"/>
      <c r="EV43" s="351"/>
      <c r="EW43" s="348"/>
      <c r="EX43" s="345" t="str">
        <f t="shared" si="309"/>
        <v/>
      </c>
      <c r="EY43" s="346"/>
      <c r="EZ43" s="347"/>
      <c r="FA43" s="347"/>
      <c r="FB43" s="347"/>
      <c r="FC43" s="348" t="str">
        <f t="shared" ref="FC43:FE43" si="384">IF(EY43&lt;&gt;0,$EX$17*EY43,"")</f>
        <v/>
      </c>
      <c r="FD43" s="348" t="str">
        <f t="shared" si="384"/>
        <v/>
      </c>
      <c r="FE43" s="348" t="str">
        <f t="shared" si="384"/>
        <v/>
      </c>
      <c r="FF43" s="349"/>
      <c r="FG43" s="350" t="str">
        <f t="shared" si="311"/>
        <v/>
      </c>
      <c r="FH43" s="351" t="str">
        <f t="shared" si="312"/>
        <v/>
      </c>
      <c r="FI43" s="351" t="str">
        <f t="shared" si="313"/>
        <v/>
      </c>
      <c r="FJ43" s="351" t="str">
        <f t="shared" si="314"/>
        <v/>
      </c>
      <c r="FK43" s="351" t="str">
        <f t="shared" si="315"/>
        <v/>
      </c>
      <c r="FL43" s="351" t="str">
        <f t="shared" si="316"/>
        <v/>
      </c>
      <c r="FM43" s="351" t="str">
        <f t="shared" si="317"/>
        <v>залік</v>
      </c>
      <c r="FN43" s="348" t="str">
        <f t="shared" si="318"/>
        <v/>
      </c>
      <c r="FO43" s="357" t="str">
        <f t="shared" si="319"/>
        <v/>
      </c>
      <c r="FP43" s="346"/>
      <c r="FQ43" s="347"/>
      <c r="FR43" s="347"/>
      <c r="FS43" s="347"/>
      <c r="FT43" s="348" t="str">
        <f t="shared" ref="FT43:FV43" si="385">IF(FP43&lt;&gt;0,$FO$17*FP43,"")</f>
        <v/>
      </c>
      <c r="FU43" s="348" t="str">
        <f t="shared" si="385"/>
        <v/>
      </c>
      <c r="FV43" s="348" t="str">
        <f t="shared" si="385"/>
        <v/>
      </c>
      <c r="FW43" s="349"/>
      <c r="FX43" s="350" t="str">
        <f t="shared" si="321"/>
        <v/>
      </c>
      <c r="FY43" s="351" t="str">
        <f t="shared" si="322"/>
        <v/>
      </c>
      <c r="FZ43" s="351" t="str">
        <f t="shared" si="323"/>
        <v/>
      </c>
      <c r="GA43" s="351" t="str">
        <f t="shared" si="324"/>
        <v/>
      </c>
      <c r="GB43" s="351" t="str">
        <f t="shared" si="325"/>
        <v/>
      </c>
      <c r="GC43" s="351" t="str">
        <f t="shared" si="326"/>
        <v/>
      </c>
      <c r="GD43" s="351" t="str">
        <f t="shared" si="327"/>
        <v/>
      </c>
      <c r="GE43" s="348" t="str">
        <f t="shared" si="328"/>
        <v/>
      </c>
      <c r="GF43" s="357" t="str">
        <f t="shared" si="329"/>
        <v/>
      </c>
      <c r="GG43" s="346"/>
      <c r="GH43" s="347"/>
      <c r="GI43" s="347"/>
      <c r="GJ43" s="347"/>
      <c r="GK43" s="348" t="str">
        <f t="shared" ref="GK43:GM43" si="386">IF(GG43&lt;&gt;0,$GF$17*GG43,"")</f>
        <v/>
      </c>
      <c r="GL43" s="348" t="str">
        <f t="shared" si="386"/>
        <v/>
      </c>
      <c r="GM43" s="348" t="str">
        <f t="shared" si="386"/>
        <v/>
      </c>
      <c r="GN43" s="349"/>
      <c r="GO43" s="350" t="str">
        <f t="shared" si="331"/>
        <v/>
      </c>
      <c r="GP43" s="351" t="str">
        <f t="shared" si="332"/>
        <v/>
      </c>
      <c r="GQ43" s="351" t="str">
        <f t="shared" si="333"/>
        <v/>
      </c>
      <c r="GR43" s="351" t="str">
        <f t="shared" si="334"/>
        <v/>
      </c>
      <c r="GS43" s="351" t="str">
        <f t="shared" si="335"/>
        <v/>
      </c>
      <c r="GT43" s="351" t="str">
        <f t="shared" si="336"/>
        <v/>
      </c>
      <c r="GU43" s="351" t="str">
        <f t="shared" si="337"/>
        <v/>
      </c>
      <c r="GV43" s="348" t="str">
        <f t="shared" si="338"/>
        <v/>
      </c>
      <c r="GW43" s="357" t="str">
        <f t="shared" si="339"/>
        <v/>
      </c>
      <c r="GX43" s="346"/>
      <c r="GY43" s="347"/>
      <c r="GZ43" s="347"/>
      <c r="HA43" s="347"/>
      <c r="HB43" s="348" t="str">
        <f t="shared" ref="HB43:HD43" si="387">IF(GX43&lt;&gt;0,$GW$17*GX43,"")</f>
        <v/>
      </c>
      <c r="HC43" s="348" t="str">
        <f t="shared" si="387"/>
        <v/>
      </c>
      <c r="HD43" s="348" t="str">
        <f t="shared" si="387"/>
        <v/>
      </c>
      <c r="HE43" s="349"/>
      <c r="HF43" s="350" t="str">
        <f t="shared" si="341"/>
        <v/>
      </c>
      <c r="HG43" s="351" t="str">
        <f t="shared" si="342"/>
        <v/>
      </c>
      <c r="HH43" s="351" t="str">
        <f t="shared" si="343"/>
        <v/>
      </c>
      <c r="HI43" s="351" t="str">
        <f t="shared" si="344"/>
        <v/>
      </c>
      <c r="HJ43" s="351" t="str">
        <f t="shared" si="345"/>
        <v/>
      </c>
      <c r="HK43" s="351" t="str">
        <f t="shared" si="346"/>
        <v/>
      </c>
      <c r="HL43" s="351" t="str">
        <f t="shared" si="347"/>
        <v/>
      </c>
      <c r="HM43" s="348" t="str">
        <f t="shared" si="348"/>
        <v/>
      </c>
      <c r="HN43" s="357" t="str">
        <f t="shared" si="349"/>
        <v/>
      </c>
      <c r="HO43" s="346"/>
      <c r="HP43" s="347"/>
      <c r="HQ43" s="347"/>
      <c r="HR43" s="347"/>
      <c r="HS43" s="348" t="str">
        <f t="shared" ref="HS43:HU43" si="388">IF(HO43&lt;&gt;0,$HN$17*HO43,"")</f>
        <v/>
      </c>
      <c r="HT43" s="348" t="str">
        <f t="shared" si="388"/>
        <v/>
      </c>
      <c r="HU43" s="348" t="str">
        <f t="shared" si="388"/>
        <v/>
      </c>
      <c r="HV43" s="349"/>
      <c r="HW43" s="350" t="str">
        <f t="shared" si="351"/>
        <v/>
      </c>
      <c r="HX43" s="351" t="str">
        <f t="shared" si="352"/>
        <v/>
      </c>
      <c r="HY43" s="351" t="str">
        <f t="shared" si="353"/>
        <v/>
      </c>
      <c r="HZ43" s="351" t="str">
        <f t="shared" si="354"/>
        <v/>
      </c>
      <c r="IA43" s="351" t="str">
        <f t="shared" si="355"/>
        <v/>
      </c>
      <c r="IB43" s="351" t="str">
        <f t="shared" si="356"/>
        <v/>
      </c>
      <c r="IC43" s="351" t="str">
        <f t="shared" si="357"/>
        <v/>
      </c>
      <c r="ID43" s="348" t="str">
        <f t="shared" si="358"/>
        <v/>
      </c>
      <c r="IE43" s="352" t="s">
        <v>170</v>
      </c>
    </row>
    <row r="44" spans="1:239" ht="19.5" customHeight="1">
      <c r="A44" s="322"/>
      <c r="B44" s="323"/>
      <c r="C44" s="358" t="s">
        <v>166</v>
      </c>
      <c r="D44" s="325"/>
      <c r="E44" s="326"/>
      <c r="F44" s="326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539">
        <f>SUM(Y28:Y43)</f>
        <v>154</v>
      </c>
      <c r="Z44" s="540"/>
      <c r="AA44" s="359">
        <f>SUM(AA28:AA43)</f>
        <v>4620</v>
      </c>
      <c r="AB44" s="323"/>
      <c r="AC44" s="328"/>
      <c r="AD44" s="323"/>
      <c r="AE44" s="323"/>
      <c r="AF44" s="323"/>
      <c r="AG44" s="535" t="s">
        <v>196</v>
      </c>
      <c r="AH44" s="536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 t="str">
        <f t="shared" si="276"/>
        <v/>
      </c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 t="str">
        <f t="shared" si="292"/>
        <v/>
      </c>
      <c r="BR44" s="329"/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329"/>
      <c r="CD44" s="329"/>
      <c r="CE44" s="329"/>
      <c r="CF44" s="329"/>
      <c r="CG44" s="329"/>
      <c r="CH44" s="329" t="str">
        <f t="shared" si="294"/>
        <v/>
      </c>
      <c r="CI44" s="329"/>
      <c r="CJ44" s="329"/>
      <c r="CK44" s="329"/>
      <c r="CL44" s="329"/>
      <c r="CM44" s="329"/>
      <c r="CN44" s="329"/>
      <c r="CO44" s="329"/>
      <c r="CP44" s="329"/>
      <c r="CQ44" s="329"/>
      <c r="CR44" s="329"/>
      <c r="CS44" s="329"/>
      <c r="CT44" s="329"/>
      <c r="CU44" s="329"/>
      <c r="CV44" s="329"/>
      <c r="CW44" s="329"/>
      <c r="CX44" s="329"/>
      <c r="CY44" s="329" t="str">
        <f t="shared" si="304"/>
        <v/>
      </c>
      <c r="CZ44" s="329"/>
      <c r="DA44" s="329"/>
      <c r="DB44" s="329"/>
      <c r="DC44" s="329"/>
      <c r="DD44" s="329"/>
      <c r="DE44" s="329"/>
      <c r="DF44" s="329"/>
      <c r="DG44" s="329"/>
      <c r="DH44" s="329"/>
      <c r="DI44" s="329"/>
      <c r="DJ44" s="329"/>
      <c r="DK44" s="329"/>
      <c r="DL44" s="329"/>
      <c r="DM44" s="329"/>
      <c r="DN44" s="329"/>
      <c r="DO44" s="329"/>
      <c r="DP44" s="329" t="str">
        <f t="shared" si="297"/>
        <v/>
      </c>
      <c r="DQ44" s="329"/>
      <c r="DR44" s="329"/>
      <c r="DS44" s="329"/>
      <c r="DT44" s="329"/>
      <c r="DU44" s="329"/>
      <c r="DV44" s="329"/>
      <c r="DW44" s="329"/>
      <c r="DX44" s="329"/>
      <c r="DY44" s="329"/>
      <c r="DZ44" s="329"/>
      <c r="EA44" s="329"/>
      <c r="EB44" s="329"/>
      <c r="EC44" s="329"/>
      <c r="ED44" s="329"/>
      <c r="EE44" s="329"/>
      <c r="EF44" s="329"/>
      <c r="EG44" s="329" t="str">
        <f t="shared" si="307"/>
        <v/>
      </c>
      <c r="EH44" s="329"/>
      <c r="EI44" s="329"/>
      <c r="EJ44" s="329"/>
      <c r="EK44" s="329"/>
      <c r="EL44" s="329"/>
      <c r="EM44" s="329"/>
      <c r="EN44" s="329"/>
      <c r="EO44" s="329"/>
      <c r="EP44" s="329"/>
      <c r="EQ44" s="329"/>
      <c r="ER44" s="329"/>
      <c r="ES44" s="329"/>
      <c r="ET44" s="329"/>
      <c r="EU44" s="329"/>
      <c r="EV44" s="329"/>
      <c r="EW44" s="329"/>
      <c r="EX44" s="329" t="str">
        <f t="shared" si="309"/>
        <v/>
      </c>
      <c r="EY44" s="329"/>
      <c r="EZ44" s="329"/>
      <c r="FA44" s="329"/>
      <c r="FB44" s="329"/>
      <c r="FC44" s="329"/>
      <c r="FD44" s="329"/>
      <c r="FE44" s="329"/>
      <c r="FF44" s="329"/>
      <c r="FG44" s="329"/>
      <c r="FH44" s="329"/>
      <c r="FI44" s="329"/>
      <c r="FJ44" s="329"/>
      <c r="FK44" s="329"/>
      <c r="FL44" s="329"/>
      <c r="FM44" s="329"/>
      <c r="FN44" s="329"/>
      <c r="FO44" s="329"/>
      <c r="FP44" s="329"/>
      <c r="FQ44" s="329"/>
      <c r="FR44" s="329"/>
      <c r="FS44" s="329"/>
      <c r="FT44" s="329"/>
      <c r="FU44" s="329"/>
      <c r="FV44" s="329"/>
      <c r="FW44" s="329"/>
      <c r="FX44" s="329"/>
      <c r="FY44" s="329"/>
      <c r="FZ44" s="329"/>
      <c r="GA44" s="329"/>
      <c r="GB44" s="329"/>
      <c r="GC44" s="329"/>
      <c r="GD44" s="329"/>
      <c r="GE44" s="329"/>
      <c r="GF44" s="329"/>
      <c r="GG44" s="329"/>
      <c r="GH44" s="329"/>
      <c r="GI44" s="329"/>
      <c r="GJ44" s="329"/>
      <c r="GK44" s="329"/>
      <c r="GL44" s="329"/>
      <c r="GM44" s="329"/>
      <c r="GN44" s="329"/>
      <c r="GO44" s="329"/>
      <c r="GP44" s="329"/>
      <c r="GQ44" s="329"/>
      <c r="GR44" s="329"/>
      <c r="GS44" s="329"/>
      <c r="GT44" s="329"/>
      <c r="GU44" s="329"/>
      <c r="GV44" s="329"/>
      <c r="GW44" s="329"/>
      <c r="GX44" s="329"/>
      <c r="GY44" s="329"/>
      <c r="GZ44" s="329"/>
      <c r="HA44" s="329"/>
      <c r="HB44" s="329"/>
      <c r="HC44" s="329"/>
      <c r="HD44" s="329"/>
      <c r="HE44" s="329"/>
      <c r="HF44" s="329"/>
      <c r="HG44" s="329"/>
      <c r="HH44" s="329"/>
      <c r="HI44" s="329"/>
      <c r="HJ44" s="329"/>
      <c r="HK44" s="329"/>
      <c r="HL44" s="329"/>
      <c r="HM44" s="329"/>
      <c r="HN44" s="329"/>
      <c r="HO44" s="330"/>
      <c r="HP44" s="330"/>
      <c r="HQ44" s="326"/>
      <c r="HR44" s="326"/>
      <c r="HS44" s="330"/>
      <c r="HT44" s="330"/>
      <c r="HU44" s="330"/>
      <c r="HV44" s="330"/>
      <c r="HW44" s="330"/>
      <c r="HX44" s="330"/>
      <c r="HY44" s="330"/>
      <c r="HZ44" s="330"/>
      <c r="IA44" s="330"/>
      <c r="IB44" s="330"/>
      <c r="IC44" s="330"/>
      <c r="ID44" s="330"/>
      <c r="IE44" s="360"/>
    </row>
    <row r="45" spans="1:239" ht="19.5" customHeight="1">
      <c r="A45" s="322"/>
      <c r="B45" s="323"/>
      <c r="C45" s="324" t="s">
        <v>197</v>
      </c>
      <c r="D45" s="325"/>
      <c r="E45" s="326"/>
      <c r="F45" s="326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7"/>
      <c r="Z45" s="323"/>
      <c r="AA45" s="361"/>
      <c r="AB45" s="323"/>
      <c r="AC45" s="328"/>
      <c r="AD45" s="323"/>
      <c r="AE45" s="323"/>
      <c r="AF45" s="323"/>
      <c r="AG45" s="323"/>
      <c r="AH45" s="323">
        <f t="shared" ref="AH45:AH46" si="389">AF45-SUM(AQ45,BH45,BY45,CP45,DG45,DX45,EO45,FF45,FW45,GN45,HE45,HV45)</f>
        <v>0</v>
      </c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 t="str">
        <f t="shared" si="276"/>
        <v/>
      </c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 t="str">
        <f t="shared" si="292"/>
        <v/>
      </c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 t="str">
        <f t="shared" si="294"/>
        <v/>
      </c>
      <c r="CI45" s="329"/>
      <c r="CJ45" s="329"/>
      <c r="CK45" s="329"/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  <c r="CX45" s="329"/>
      <c r="CY45" s="329" t="str">
        <f t="shared" si="304"/>
        <v/>
      </c>
      <c r="CZ45" s="329"/>
      <c r="DA45" s="329"/>
      <c r="DB45" s="329"/>
      <c r="DC45" s="329"/>
      <c r="DD45" s="329"/>
      <c r="DE45" s="329"/>
      <c r="DF45" s="329"/>
      <c r="DG45" s="329"/>
      <c r="DH45" s="329"/>
      <c r="DI45" s="329"/>
      <c r="DJ45" s="329"/>
      <c r="DK45" s="329"/>
      <c r="DL45" s="329"/>
      <c r="DM45" s="329"/>
      <c r="DN45" s="329"/>
      <c r="DO45" s="329"/>
      <c r="DP45" s="329" t="str">
        <f t="shared" si="297"/>
        <v/>
      </c>
      <c r="DQ45" s="329"/>
      <c r="DR45" s="329"/>
      <c r="DS45" s="329"/>
      <c r="DT45" s="329"/>
      <c r="DU45" s="329"/>
      <c r="DV45" s="329"/>
      <c r="DW45" s="329"/>
      <c r="DX45" s="329"/>
      <c r="DY45" s="329"/>
      <c r="DZ45" s="329"/>
      <c r="EA45" s="329"/>
      <c r="EB45" s="329"/>
      <c r="EC45" s="329"/>
      <c r="ED45" s="329"/>
      <c r="EE45" s="329"/>
      <c r="EF45" s="329"/>
      <c r="EG45" s="329" t="str">
        <f t="shared" si="307"/>
        <v/>
      </c>
      <c r="EH45" s="329"/>
      <c r="EI45" s="329"/>
      <c r="EJ45" s="329"/>
      <c r="EK45" s="329"/>
      <c r="EL45" s="329"/>
      <c r="EM45" s="329"/>
      <c r="EN45" s="329"/>
      <c r="EO45" s="329"/>
      <c r="EP45" s="329"/>
      <c r="EQ45" s="329"/>
      <c r="ER45" s="329"/>
      <c r="ES45" s="329"/>
      <c r="ET45" s="329"/>
      <c r="EU45" s="329"/>
      <c r="EV45" s="329"/>
      <c r="EW45" s="329"/>
      <c r="EX45" s="329" t="str">
        <f t="shared" si="309"/>
        <v/>
      </c>
      <c r="EY45" s="329"/>
      <c r="EZ45" s="329"/>
      <c r="FA45" s="329"/>
      <c r="FB45" s="329"/>
      <c r="FC45" s="329"/>
      <c r="FD45" s="329"/>
      <c r="FE45" s="329"/>
      <c r="FF45" s="329"/>
      <c r="FG45" s="329"/>
      <c r="FH45" s="329"/>
      <c r="FI45" s="329"/>
      <c r="FJ45" s="329"/>
      <c r="FK45" s="329"/>
      <c r="FL45" s="329"/>
      <c r="FM45" s="329"/>
      <c r="FN45" s="329"/>
      <c r="FO45" s="329"/>
      <c r="FP45" s="329"/>
      <c r="FQ45" s="329"/>
      <c r="FR45" s="329"/>
      <c r="FS45" s="329"/>
      <c r="FT45" s="329"/>
      <c r="FU45" s="329"/>
      <c r="FV45" s="329"/>
      <c r="FW45" s="329"/>
      <c r="FX45" s="329"/>
      <c r="FY45" s="329"/>
      <c r="FZ45" s="329"/>
      <c r="GA45" s="329"/>
      <c r="GB45" s="329"/>
      <c r="GC45" s="329"/>
      <c r="GD45" s="329"/>
      <c r="GE45" s="329"/>
      <c r="GF45" s="329"/>
      <c r="GG45" s="329"/>
      <c r="GH45" s="329"/>
      <c r="GI45" s="329"/>
      <c r="GJ45" s="329"/>
      <c r="GK45" s="329"/>
      <c r="GL45" s="329"/>
      <c r="GM45" s="329"/>
      <c r="GN45" s="329"/>
      <c r="GO45" s="329"/>
      <c r="GP45" s="329"/>
      <c r="GQ45" s="329"/>
      <c r="GR45" s="329"/>
      <c r="GS45" s="329"/>
      <c r="GT45" s="329"/>
      <c r="GU45" s="329"/>
      <c r="GV45" s="329"/>
      <c r="GW45" s="329"/>
      <c r="GX45" s="329"/>
      <c r="GY45" s="329"/>
      <c r="GZ45" s="329"/>
      <c r="HA45" s="329"/>
      <c r="HB45" s="329"/>
      <c r="HC45" s="329"/>
      <c r="HD45" s="329"/>
      <c r="HE45" s="329"/>
      <c r="HF45" s="329"/>
      <c r="HG45" s="329"/>
      <c r="HH45" s="329"/>
      <c r="HI45" s="329"/>
      <c r="HJ45" s="329"/>
      <c r="HK45" s="329"/>
      <c r="HL45" s="329"/>
      <c r="HM45" s="329"/>
      <c r="HN45" s="329"/>
      <c r="HO45" s="330"/>
      <c r="HP45" s="330"/>
      <c r="HQ45" s="326"/>
      <c r="HR45" s="326"/>
      <c r="HS45" s="330" t="str">
        <f t="shared" ref="HS45:HU45" si="390">IF(HO45&lt;&gt;0,$HN$17*HO45,"")</f>
        <v/>
      </c>
      <c r="HT45" s="330" t="str">
        <f t="shared" si="390"/>
        <v/>
      </c>
      <c r="HU45" s="330" t="str">
        <f t="shared" si="390"/>
        <v/>
      </c>
      <c r="HV45" s="330"/>
      <c r="HW45" s="330" t="str">
        <f t="shared" ref="HW45:HW46" si="391">IF(HR45&lt;&gt;0,$GW$17*HR45,"")</f>
        <v/>
      </c>
      <c r="HX45" s="330" t="str">
        <f t="shared" ref="HX45:HX46" si="392">IF(($O45=$HN$15),"КП","")</f>
        <v/>
      </c>
      <c r="HY45" s="330" t="str">
        <f t="shared" ref="HY45:HY46" si="393">IF(($P45=$HN$15),"КР","")</f>
        <v/>
      </c>
      <c r="HZ45" s="330" t="str">
        <f t="shared" ref="HZ45:HZ46" si="394">IF(($Q45=$HN$15),"РГР",IF(($R45=$HN$15),"РГР",IF(($S45=$HN$15),"РГР",IF(($T45=$HN$15),"РГР",""))))</f>
        <v/>
      </c>
      <c r="IA45" s="330" t="str">
        <f t="shared" ref="IA45:IA46" si="395">IF(($U45=$HN$15),"контр",IF(($V45=$HN$15),"контр",IF(($W45=$HN$15),"контр",IF(($X45=$HN$15),"контр",""))))</f>
        <v/>
      </c>
      <c r="IB45" s="330" t="str">
        <f t="shared" ref="IB45:IB46" si="396">IF(($E45=$HN$15),"іспит",IF(($F45=$HN$15),"іспит",IF(($G45=$HN$15),"іспит",IF(($H45=$HN$15),"іспит",""))))</f>
        <v/>
      </c>
      <c r="IC45" s="330" t="str">
        <f t="shared" ref="IC45:IC46" si="397">IF(($I45=$HN$15),"залік",IF(($K45=$HN$15),"залік",IF(($L45=$HN$15),"залік",IF(($M45=$HN$15),"залік",IF(($N45=$HN$15),"залік","")))))</f>
        <v/>
      </c>
      <c r="ID45" s="330" t="str">
        <f t="shared" ref="ID45:ID46" si="398">IF(SUM(HO45:HQ45)&lt;&gt;0,SUM(HS45:HV45),"")</f>
        <v/>
      </c>
      <c r="IE45" s="360"/>
    </row>
    <row r="46" spans="1:239" ht="18" customHeight="1">
      <c r="A46" s="332" t="s">
        <v>198</v>
      </c>
      <c r="B46" s="333"/>
      <c r="C46" s="334" t="s">
        <v>81</v>
      </c>
      <c r="D46" s="335"/>
      <c r="E46" s="336"/>
      <c r="F46" s="336"/>
      <c r="G46" s="336"/>
      <c r="H46" s="337">
        <v>8</v>
      </c>
      <c r="I46" s="336"/>
      <c r="J46" s="336"/>
      <c r="K46" s="336"/>
      <c r="L46" s="336"/>
      <c r="M46" s="336"/>
      <c r="N46" s="336"/>
      <c r="O46" s="338"/>
      <c r="P46" s="338"/>
      <c r="Q46" s="336"/>
      <c r="R46" s="336"/>
      <c r="S46" s="336"/>
      <c r="T46" s="337"/>
      <c r="U46" s="336"/>
      <c r="V46" s="336"/>
      <c r="W46" s="336"/>
      <c r="X46" s="336"/>
      <c r="Y46" s="362">
        <v>2</v>
      </c>
      <c r="Z46" s="340"/>
      <c r="AA46" s="341">
        <f>Y46*30</f>
        <v>60</v>
      </c>
      <c r="AB46" s="336"/>
      <c r="AC46" s="338"/>
      <c r="AD46" s="338"/>
      <c r="AE46" s="338"/>
      <c r="AF46" s="342">
        <f>AA46-AB46</f>
        <v>60</v>
      </c>
      <c r="AG46" s="370">
        <f>(AF46/AA46)</f>
        <v>1</v>
      </c>
      <c r="AH46" s="344">
        <f t="shared" si="389"/>
        <v>60</v>
      </c>
      <c r="AI46" s="357"/>
      <c r="AJ46" s="346"/>
      <c r="AK46" s="347"/>
      <c r="AL46" s="347"/>
      <c r="AM46" s="347"/>
      <c r="AN46" s="348"/>
      <c r="AO46" s="348"/>
      <c r="AP46" s="348"/>
      <c r="AQ46" s="349"/>
      <c r="AR46" s="350"/>
      <c r="AS46" s="351"/>
      <c r="AT46" s="351"/>
      <c r="AU46" s="351"/>
      <c r="AV46" s="351"/>
      <c r="AW46" s="351"/>
      <c r="AX46" s="351"/>
      <c r="AY46" s="348"/>
      <c r="AZ46" s="345" t="str">
        <f t="shared" si="276"/>
        <v/>
      </c>
      <c r="BA46" s="346"/>
      <c r="BB46" s="347"/>
      <c r="BC46" s="347"/>
      <c r="BD46" s="347"/>
      <c r="BE46" s="348"/>
      <c r="BF46" s="348"/>
      <c r="BG46" s="348"/>
      <c r="BH46" s="349"/>
      <c r="BI46" s="350"/>
      <c r="BJ46" s="351"/>
      <c r="BK46" s="351"/>
      <c r="BL46" s="351"/>
      <c r="BM46" s="351"/>
      <c r="BN46" s="351"/>
      <c r="BO46" s="351"/>
      <c r="BP46" s="348"/>
      <c r="BQ46" s="345" t="str">
        <f t="shared" si="292"/>
        <v/>
      </c>
      <c r="BR46" s="346"/>
      <c r="BS46" s="347"/>
      <c r="BT46" s="347"/>
      <c r="BU46" s="347"/>
      <c r="BV46" s="348"/>
      <c r="BW46" s="348"/>
      <c r="BX46" s="348"/>
      <c r="BY46" s="349"/>
      <c r="BZ46" s="350"/>
      <c r="CA46" s="351"/>
      <c r="CB46" s="351"/>
      <c r="CC46" s="351"/>
      <c r="CD46" s="351"/>
      <c r="CE46" s="351"/>
      <c r="CF46" s="351"/>
      <c r="CG46" s="348"/>
      <c r="CH46" s="345" t="str">
        <f t="shared" si="294"/>
        <v/>
      </c>
      <c r="CI46" s="346"/>
      <c r="CJ46" s="347"/>
      <c r="CK46" s="347"/>
      <c r="CL46" s="347"/>
      <c r="CM46" s="348"/>
      <c r="CN46" s="348"/>
      <c r="CO46" s="348"/>
      <c r="CP46" s="349"/>
      <c r="CQ46" s="350"/>
      <c r="CR46" s="351"/>
      <c r="CS46" s="351"/>
      <c r="CT46" s="351"/>
      <c r="CU46" s="351"/>
      <c r="CV46" s="351"/>
      <c r="CW46" s="351"/>
      <c r="CX46" s="348"/>
      <c r="CY46" s="345" t="str">
        <f t="shared" si="304"/>
        <v/>
      </c>
      <c r="CZ46" s="346"/>
      <c r="DA46" s="347"/>
      <c r="DB46" s="347"/>
      <c r="DC46" s="347"/>
      <c r="DD46" s="348"/>
      <c r="DE46" s="348"/>
      <c r="DF46" s="348"/>
      <c r="DG46" s="349"/>
      <c r="DH46" s="350"/>
      <c r="DI46" s="351"/>
      <c r="DJ46" s="351"/>
      <c r="DK46" s="351"/>
      <c r="DL46" s="351"/>
      <c r="DM46" s="351"/>
      <c r="DN46" s="351"/>
      <c r="DO46" s="348"/>
      <c r="DP46" s="345" t="str">
        <f t="shared" si="297"/>
        <v/>
      </c>
      <c r="DQ46" s="346"/>
      <c r="DR46" s="347"/>
      <c r="DS46" s="347"/>
      <c r="DT46" s="347"/>
      <c r="DU46" s="348"/>
      <c r="DV46" s="348"/>
      <c r="DW46" s="348"/>
      <c r="DX46" s="349"/>
      <c r="DY46" s="350"/>
      <c r="DZ46" s="351"/>
      <c r="EA46" s="351"/>
      <c r="EB46" s="351"/>
      <c r="EC46" s="351"/>
      <c r="ED46" s="351"/>
      <c r="EE46" s="351"/>
      <c r="EF46" s="348"/>
      <c r="EG46" s="345" t="str">
        <f t="shared" si="307"/>
        <v/>
      </c>
      <c r="EH46" s="346"/>
      <c r="EI46" s="347"/>
      <c r="EJ46" s="347"/>
      <c r="EK46" s="347"/>
      <c r="EL46" s="348"/>
      <c r="EM46" s="348"/>
      <c r="EN46" s="348"/>
      <c r="EO46" s="349"/>
      <c r="EP46" s="350"/>
      <c r="EQ46" s="351"/>
      <c r="ER46" s="351"/>
      <c r="ES46" s="351"/>
      <c r="ET46" s="351"/>
      <c r="EU46" s="351"/>
      <c r="EV46" s="351"/>
      <c r="EW46" s="348"/>
      <c r="EX46" s="345" t="str">
        <f t="shared" si="309"/>
        <v/>
      </c>
      <c r="EY46" s="346"/>
      <c r="EZ46" s="347"/>
      <c r="FA46" s="347"/>
      <c r="FB46" s="347"/>
      <c r="FC46" s="348" t="str">
        <f t="shared" ref="FC46:FE46" si="399">IF(EY46&lt;&gt;0,$EX$17*EY46,"")</f>
        <v/>
      </c>
      <c r="FD46" s="348" t="str">
        <f t="shared" si="399"/>
        <v/>
      </c>
      <c r="FE46" s="348" t="str">
        <f t="shared" si="399"/>
        <v/>
      </c>
      <c r="FF46" s="349"/>
      <c r="FG46" s="350" t="str">
        <f>IF(FB46&lt;&gt;0,$EX$17*FB46,"")</f>
        <v/>
      </c>
      <c r="FH46" s="351" t="str">
        <f>IF(($O46=$EX$15),"КП","")</f>
        <v/>
      </c>
      <c r="FI46" s="351" t="str">
        <f>IF(($P46=$EX$15),"КР","")</f>
        <v/>
      </c>
      <c r="FJ46" s="351" t="str">
        <f>IF(($Q46=$EX$15),"РГР",IF(($R46=$EX$15),"РГР",IF(($S46=$EX$15),"РГР",IF(($T46=$EX$15),"РГР",""))))</f>
        <v/>
      </c>
      <c r="FK46" s="351" t="str">
        <f>IF(($U46=$EX$15),"контр",IF(($V46=$EX$15),"контр",IF(($W46=$EX$15),"контр",IF(($X46=$EX$15),"контр",""))))</f>
        <v/>
      </c>
      <c r="FL46" s="351" t="str">
        <f>IF(($E46=$EX$15),"іспит",IF(($F46=$EX$15),"іспит",IF(($G46=$EX$15),"іспит",IF(($H46=$EX$15),"іспит",""))))</f>
        <v>іспит</v>
      </c>
      <c r="FM46" s="351" t="str">
        <f>IF(($I46=$EX$15),"залік",IF(($K46=$EX$15),"залік",IF(($L46=$EX$15),"залік",IF(($M46=$EX$15),"залік",IF(($N46=$EX$15),"залік","")))))</f>
        <v/>
      </c>
      <c r="FN46" s="348" t="str">
        <f>IF(SUM(EY46:FA46)&lt;&gt;0,SUM(FC46:FF46),"")</f>
        <v/>
      </c>
      <c r="FO46" s="357" t="str">
        <f>IF(SUM(FP46:FR46)&lt;&gt;0,SUM(FP46:FR46),"")</f>
        <v/>
      </c>
      <c r="FP46" s="346"/>
      <c r="FQ46" s="347"/>
      <c r="FR46" s="347"/>
      <c r="FS46" s="347"/>
      <c r="FT46" s="348" t="str">
        <f t="shared" ref="FT46:FV46" si="400">IF(FP46&lt;&gt;0,$FO$17*FP46,"")</f>
        <v/>
      </c>
      <c r="FU46" s="348" t="str">
        <f t="shared" si="400"/>
        <v/>
      </c>
      <c r="FV46" s="348" t="str">
        <f t="shared" si="400"/>
        <v/>
      </c>
      <c r="FW46" s="349"/>
      <c r="FX46" s="350" t="str">
        <f>IF(FS46&lt;&gt;0,$FO$17*FS46,"")</f>
        <v/>
      </c>
      <c r="FY46" s="351" t="str">
        <f>IF(($O46=$FO$15),"КП","")</f>
        <v/>
      </c>
      <c r="FZ46" s="351" t="str">
        <f>IF(($P46=$FO$15),"КР","")</f>
        <v/>
      </c>
      <c r="GA46" s="351" t="str">
        <f>IF(($Q46=$FO$15),"РГР",IF(($R46=$FO$15),"РГР",IF(($S46=$FO$15),"РГР",IF(($T46=$FO$15),"РГР",""))))</f>
        <v/>
      </c>
      <c r="GB46" s="351" t="str">
        <f>IF(($U46=$FO$15),"контр",IF(($V46=$FO$15),"контр",IF(($W46=$FO$15),"контр",IF(($X46=$FO$15),"контр",""))))</f>
        <v/>
      </c>
      <c r="GC46" s="351" t="str">
        <f>IF(($E46=$FO$15),"іспит",IF(($F46=$FO$15),"іспит",IF(($G46=$FO$15),"іспит",IF(($H46=$FO$15),"іспит",""))))</f>
        <v/>
      </c>
      <c r="GD46" s="351" t="str">
        <f>IF(($I46=$FO$15),"залік",IF(($K46=$FO$15),"залік",IF(($L46=$FO$15),"залік",IF(($M46=$FO$15),"залік",IF(($N46=$FO$15),"залік","")))))</f>
        <v/>
      </c>
      <c r="GE46" s="348" t="str">
        <f>IF(SUM(FP46:FR46)&lt;&gt;0,SUM(FT46:FW46),"")</f>
        <v/>
      </c>
      <c r="GF46" s="357" t="str">
        <f>IF(SUM(GG46:GI46)&lt;&gt;0,SUM(GG46:GI46),"")</f>
        <v/>
      </c>
      <c r="GG46" s="346"/>
      <c r="GH46" s="347"/>
      <c r="GI46" s="347"/>
      <c r="GJ46" s="347"/>
      <c r="GK46" s="348" t="str">
        <f t="shared" ref="GK46:GM46" si="401">IF(GG46&lt;&gt;0,$GF$17*GG46,"")</f>
        <v/>
      </c>
      <c r="GL46" s="348" t="str">
        <f t="shared" si="401"/>
        <v/>
      </c>
      <c r="GM46" s="348" t="str">
        <f t="shared" si="401"/>
        <v/>
      </c>
      <c r="GN46" s="349"/>
      <c r="GO46" s="350" t="str">
        <f>IF(GJ46&lt;&gt;0,$GF$17*GJ46,"")</f>
        <v/>
      </c>
      <c r="GP46" s="351" t="str">
        <f>IF(($O46=$GF$15),"КП","")</f>
        <v/>
      </c>
      <c r="GQ46" s="351" t="str">
        <f>IF(($P46=$GF$15),"КР","")</f>
        <v/>
      </c>
      <c r="GR46" s="351" t="str">
        <f>IF(($Q46=$GF$15),"РГР",IF(($R46=$GF$15),"РГР",IF(($S46=$GF$15),"РГР",IF(($T46=$GF$15),"РГР",""))))</f>
        <v/>
      </c>
      <c r="GS46" s="351" t="str">
        <f>IF(($U46=$GF$15),"контр",IF(($V46=$GF$15),"контр",IF(($W46=$GF$15),"контр",IF(($X46=$GF$15),"контр",""))))</f>
        <v/>
      </c>
      <c r="GT46" s="351" t="str">
        <f>IF(($E46=$GF$15),"іспит",IF(($F46=$GF$15),"іспит",IF(($G46=$GF$15),"іспит",IF(($H46=$GF$15),"іспит",""))))</f>
        <v/>
      </c>
      <c r="GU46" s="351" t="str">
        <f>IF(($I46=$GF$15),"залік",IF(($K46=$GF$15),"залік",IF(($L46=$GF$15),"залік",IF(($M46=$GF$15),"залік",IF(($N46=$GF$15),"залік","")))))</f>
        <v/>
      </c>
      <c r="GV46" s="348" t="str">
        <f>IF(SUM(GG46:GI46)&lt;&gt;0,SUM(GK46:GN46),"")</f>
        <v/>
      </c>
      <c r="GW46" s="357" t="str">
        <f>IF(SUM(GX46:GZ46)&lt;&gt;0,SUM(GX46:GZ46),"")</f>
        <v/>
      </c>
      <c r="GX46" s="346"/>
      <c r="GY46" s="347"/>
      <c r="GZ46" s="347"/>
      <c r="HA46" s="347"/>
      <c r="HB46" s="348" t="str">
        <f t="shared" ref="HB46:HD46" si="402">IF(GX46&lt;&gt;0,$GW$17*GX46,"")</f>
        <v/>
      </c>
      <c r="HC46" s="348" t="str">
        <f t="shared" si="402"/>
        <v/>
      </c>
      <c r="HD46" s="348" t="str">
        <f t="shared" si="402"/>
        <v/>
      </c>
      <c r="HE46" s="349"/>
      <c r="HF46" s="350" t="str">
        <f>IF(HA46&lt;&gt;0,$GW$17*HA46,"")</f>
        <v/>
      </c>
      <c r="HG46" s="351" t="str">
        <f>IF(($O46=$GW$15),"КП","")</f>
        <v/>
      </c>
      <c r="HH46" s="351" t="str">
        <f>IF(($P46=$GW$15),"КР","")</f>
        <v/>
      </c>
      <c r="HI46" s="351" t="str">
        <f>IF(($Q46=$GW$15),"РГР",IF(($R46=$GW$15),"РГР",IF(($S46=$GW$15),"РГР",IF(($T46=$GW$15),"РГР",""))))</f>
        <v/>
      </c>
      <c r="HJ46" s="351" t="str">
        <f>IF(($U46=$GW$15),"контр",IF(($V46=$GW$15),"контр",IF(($W46=$GW$15),"контр",IF(($X46=$GW$15),"контр",""))))</f>
        <v/>
      </c>
      <c r="HK46" s="351" t="str">
        <f>IF(($E46=$GW$15),"іспит",IF(($F46=$GW$15),"іспит",IF(($G46=$GW$15),"іспит",IF(($H46=$GW$15),"іспит",""))))</f>
        <v/>
      </c>
      <c r="HL46" s="351" t="str">
        <f>IF(($I46=$GW$15),"залік",IF(($K46=$GW$15),"залік",IF(($L46=$GW$15),"залік",IF(($M46=$GW$15),"залік",IF(($N46=$GW$15),"залік","")))))</f>
        <v/>
      </c>
      <c r="HM46" s="348" t="str">
        <f>IF(SUM(GX46:GZ46)&lt;&gt;0,SUM(HB46:HE46),"")</f>
        <v/>
      </c>
      <c r="HN46" s="357" t="str">
        <f>IF(SUM(HO46:HQ46)&lt;&gt;0,SUM(HO46:HQ46),"")</f>
        <v/>
      </c>
      <c r="HO46" s="346"/>
      <c r="HP46" s="347"/>
      <c r="HQ46" s="347"/>
      <c r="HR46" s="347"/>
      <c r="HS46" s="348" t="str">
        <f t="shared" ref="HS46:HU46" si="403">IF(HO46&lt;&gt;0,$HN$17*HO46,"")</f>
        <v/>
      </c>
      <c r="HT46" s="348" t="str">
        <f t="shared" si="403"/>
        <v/>
      </c>
      <c r="HU46" s="348" t="str">
        <f t="shared" si="403"/>
        <v/>
      </c>
      <c r="HV46" s="349"/>
      <c r="HW46" s="350" t="str">
        <f t="shared" si="391"/>
        <v/>
      </c>
      <c r="HX46" s="351" t="str">
        <f t="shared" si="392"/>
        <v/>
      </c>
      <c r="HY46" s="351" t="str">
        <f t="shared" si="393"/>
        <v/>
      </c>
      <c r="HZ46" s="351" t="str">
        <f t="shared" si="394"/>
        <v/>
      </c>
      <c r="IA46" s="351" t="str">
        <f t="shared" si="395"/>
        <v/>
      </c>
      <c r="IB46" s="351" t="str">
        <f t="shared" si="396"/>
        <v/>
      </c>
      <c r="IC46" s="351" t="str">
        <f t="shared" si="397"/>
        <v/>
      </c>
      <c r="ID46" s="348" t="str">
        <f t="shared" si="398"/>
        <v/>
      </c>
      <c r="IE46" s="352" t="s">
        <v>170</v>
      </c>
    </row>
    <row r="47" spans="1:239" ht="19.5" customHeight="1">
      <c r="A47" s="322"/>
      <c r="B47" s="323"/>
      <c r="C47" s="358" t="s">
        <v>166</v>
      </c>
      <c r="D47" s="325"/>
      <c r="E47" s="326"/>
      <c r="F47" s="326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71">
        <f>SUM(Y46)</f>
        <v>2</v>
      </c>
      <c r="Z47" s="323"/>
      <c r="AA47" s="359">
        <f>SUM(AA46)</f>
        <v>60</v>
      </c>
      <c r="AB47" s="328"/>
      <c r="AC47" s="328"/>
      <c r="AD47" s="323"/>
      <c r="AE47" s="323"/>
      <c r="AF47" s="323"/>
      <c r="AG47" s="535" t="s">
        <v>140</v>
      </c>
      <c r="AH47" s="536"/>
      <c r="AI47" s="329"/>
      <c r="AJ47" s="330"/>
      <c r="AK47" s="330"/>
      <c r="AL47" s="326"/>
      <c r="AM47" s="326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29" t="str">
        <f t="shared" si="276"/>
        <v/>
      </c>
      <c r="BA47" s="330"/>
      <c r="BB47" s="330"/>
      <c r="BC47" s="326"/>
      <c r="BD47" s="326"/>
      <c r="BE47" s="330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29" t="str">
        <f t="shared" si="292"/>
        <v/>
      </c>
      <c r="BR47" s="330"/>
      <c r="BS47" s="330"/>
      <c r="BT47" s="326"/>
      <c r="BU47" s="326"/>
      <c r="BV47" s="330"/>
      <c r="BW47" s="330"/>
      <c r="BX47" s="330"/>
      <c r="BY47" s="330"/>
      <c r="BZ47" s="330"/>
      <c r="CA47" s="330"/>
      <c r="CB47" s="330"/>
      <c r="CC47" s="330"/>
      <c r="CD47" s="330"/>
      <c r="CE47" s="330"/>
      <c r="CF47" s="330"/>
      <c r="CG47" s="330"/>
      <c r="CH47" s="329" t="str">
        <f t="shared" si="294"/>
        <v/>
      </c>
      <c r="CI47" s="330"/>
      <c r="CJ47" s="330"/>
      <c r="CK47" s="326"/>
      <c r="CL47" s="326"/>
      <c r="CM47" s="330"/>
      <c r="CN47" s="330"/>
      <c r="CO47" s="330"/>
      <c r="CP47" s="330"/>
      <c r="CQ47" s="330"/>
      <c r="CR47" s="330"/>
      <c r="CS47" s="330"/>
      <c r="CT47" s="330"/>
      <c r="CU47" s="330"/>
      <c r="CV47" s="330"/>
      <c r="CW47" s="330"/>
      <c r="CX47" s="330"/>
      <c r="CY47" s="329" t="str">
        <f t="shared" si="304"/>
        <v/>
      </c>
      <c r="CZ47" s="330"/>
      <c r="DA47" s="330"/>
      <c r="DB47" s="326"/>
      <c r="DC47" s="326"/>
      <c r="DD47" s="330"/>
      <c r="DE47" s="330"/>
      <c r="DF47" s="330"/>
      <c r="DG47" s="330"/>
      <c r="DH47" s="330"/>
      <c r="DI47" s="330"/>
      <c r="DJ47" s="330"/>
      <c r="DK47" s="330"/>
      <c r="DL47" s="330"/>
      <c r="DM47" s="330"/>
      <c r="DN47" s="330"/>
      <c r="DO47" s="330"/>
      <c r="DP47" s="329" t="str">
        <f t="shared" si="297"/>
        <v/>
      </c>
      <c r="DQ47" s="330"/>
      <c r="DR47" s="330"/>
      <c r="DS47" s="326"/>
      <c r="DT47" s="326"/>
      <c r="DU47" s="330"/>
      <c r="DV47" s="330"/>
      <c r="DW47" s="330"/>
      <c r="DX47" s="330"/>
      <c r="DY47" s="330"/>
      <c r="DZ47" s="330"/>
      <c r="EA47" s="330"/>
      <c r="EB47" s="330"/>
      <c r="EC47" s="330"/>
      <c r="ED47" s="330"/>
      <c r="EE47" s="330"/>
      <c r="EF47" s="330"/>
      <c r="EG47" s="329" t="str">
        <f t="shared" si="307"/>
        <v/>
      </c>
      <c r="EH47" s="330"/>
      <c r="EI47" s="330"/>
      <c r="EJ47" s="326"/>
      <c r="EK47" s="326"/>
      <c r="EL47" s="330"/>
      <c r="EM47" s="330"/>
      <c r="EN47" s="330"/>
      <c r="EO47" s="330"/>
      <c r="EP47" s="330"/>
      <c r="EQ47" s="330"/>
      <c r="ER47" s="330"/>
      <c r="ES47" s="330"/>
      <c r="ET47" s="330"/>
      <c r="EU47" s="330"/>
      <c r="EV47" s="330"/>
      <c r="EW47" s="330"/>
      <c r="EX47" s="329" t="str">
        <f t="shared" si="309"/>
        <v/>
      </c>
      <c r="EY47" s="330"/>
      <c r="EZ47" s="330"/>
      <c r="FA47" s="326"/>
      <c r="FB47" s="326"/>
      <c r="FC47" s="330"/>
      <c r="FD47" s="330"/>
      <c r="FE47" s="330"/>
      <c r="FF47" s="330"/>
      <c r="FG47" s="330"/>
      <c r="FH47" s="330"/>
      <c r="FI47" s="330"/>
      <c r="FJ47" s="330"/>
      <c r="FK47" s="330"/>
      <c r="FL47" s="330"/>
      <c r="FM47" s="330"/>
      <c r="FN47" s="330"/>
      <c r="FO47" s="329"/>
      <c r="FP47" s="330"/>
      <c r="FQ47" s="330"/>
      <c r="FR47" s="326"/>
      <c r="FS47" s="326"/>
      <c r="FT47" s="330"/>
      <c r="FU47" s="330"/>
      <c r="FV47" s="330"/>
      <c r="FW47" s="330"/>
      <c r="FX47" s="330"/>
      <c r="FY47" s="330"/>
      <c r="FZ47" s="330"/>
      <c r="GA47" s="330"/>
      <c r="GB47" s="330"/>
      <c r="GC47" s="330"/>
      <c r="GD47" s="330"/>
      <c r="GE47" s="330"/>
      <c r="GF47" s="329"/>
      <c r="GG47" s="330"/>
      <c r="GH47" s="330"/>
      <c r="GI47" s="326"/>
      <c r="GJ47" s="326"/>
      <c r="GK47" s="330"/>
      <c r="GL47" s="330"/>
      <c r="GM47" s="330"/>
      <c r="GN47" s="330"/>
      <c r="GO47" s="330"/>
      <c r="GP47" s="330"/>
      <c r="GQ47" s="330"/>
      <c r="GR47" s="330"/>
      <c r="GS47" s="330"/>
      <c r="GT47" s="330"/>
      <c r="GU47" s="330"/>
      <c r="GV47" s="330"/>
      <c r="GW47" s="329"/>
      <c r="GX47" s="330"/>
      <c r="GY47" s="330"/>
      <c r="GZ47" s="326"/>
      <c r="HA47" s="326"/>
      <c r="HB47" s="330"/>
      <c r="HC47" s="330"/>
      <c r="HD47" s="330"/>
      <c r="HE47" s="330"/>
      <c r="HF47" s="330"/>
      <c r="HG47" s="330"/>
      <c r="HH47" s="330"/>
      <c r="HI47" s="330"/>
      <c r="HJ47" s="330"/>
      <c r="HK47" s="330"/>
      <c r="HL47" s="330"/>
      <c r="HM47" s="330"/>
      <c r="HN47" s="329"/>
      <c r="HO47" s="330"/>
      <c r="HP47" s="330"/>
      <c r="HQ47" s="326"/>
      <c r="HR47" s="326"/>
      <c r="HS47" s="330"/>
      <c r="HT47" s="330"/>
      <c r="HU47" s="330"/>
      <c r="HV47" s="330"/>
      <c r="HW47" s="330"/>
      <c r="HX47" s="330"/>
      <c r="HY47" s="330"/>
      <c r="HZ47" s="330"/>
      <c r="IA47" s="330"/>
      <c r="IB47" s="330"/>
      <c r="IC47" s="330"/>
      <c r="ID47" s="330"/>
      <c r="IE47" s="360"/>
    </row>
    <row r="48" spans="1:239" ht="19.5" customHeight="1">
      <c r="A48" s="322"/>
      <c r="B48" s="323"/>
      <c r="C48" s="358" t="s">
        <v>199</v>
      </c>
      <c r="D48" s="325"/>
      <c r="E48" s="326"/>
      <c r="F48" s="326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71">
        <f>SUM(Y21:Y47)/2</f>
        <v>180</v>
      </c>
      <c r="Z48" s="323"/>
      <c r="AA48" s="541">
        <f>SUM(AA26,AA44,AA47)</f>
        <v>5400</v>
      </c>
      <c r="AB48" s="491"/>
      <c r="AC48" s="372"/>
      <c r="AD48" s="373"/>
      <c r="AE48" s="373"/>
      <c r="AF48" s="373"/>
      <c r="AG48" s="374"/>
      <c r="AH48" s="323"/>
      <c r="AI48" s="329"/>
      <c r="AJ48" s="330"/>
      <c r="AK48" s="330"/>
      <c r="AL48" s="326"/>
      <c r="AM48" s="326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29" t="str">
        <f t="shared" si="276"/>
        <v/>
      </c>
      <c r="BA48" s="330"/>
      <c r="BB48" s="330"/>
      <c r="BC48" s="326"/>
      <c r="BD48" s="326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29" t="str">
        <f t="shared" si="292"/>
        <v/>
      </c>
      <c r="BR48" s="330"/>
      <c r="BS48" s="330"/>
      <c r="BT48" s="326"/>
      <c r="BU48" s="326"/>
      <c r="BV48" s="330"/>
      <c r="BW48" s="330"/>
      <c r="BX48" s="330"/>
      <c r="BY48" s="330"/>
      <c r="BZ48" s="330"/>
      <c r="CA48" s="330"/>
      <c r="CB48" s="330"/>
      <c r="CC48" s="330"/>
      <c r="CD48" s="330"/>
      <c r="CE48" s="330"/>
      <c r="CF48" s="330"/>
      <c r="CG48" s="330"/>
      <c r="CH48" s="329" t="str">
        <f t="shared" si="294"/>
        <v/>
      </c>
      <c r="CI48" s="330"/>
      <c r="CJ48" s="330"/>
      <c r="CK48" s="326"/>
      <c r="CL48" s="326"/>
      <c r="CM48" s="330"/>
      <c r="CN48" s="330"/>
      <c r="CO48" s="330"/>
      <c r="CP48" s="330"/>
      <c r="CQ48" s="330"/>
      <c r="CR48" s="330"/>
      <c r="CS48" s="330"/>
      <c r="CT48" s="330"/>
      <c r="CU48" s="330"/>
      <c r="CV48" s="330"/>
      <c r="CW48" s="330"/>
      <c r="CX48" s="330"/>
      <c r="CY48" s="329" t="str">
        <f t="shared" si="304"/>
        <v/>
      </c>
      <c r="CZ48" s="330"/>
      <c r="DA48" s="330"/>
      <c r="DB48" s="326"/>
      <c r="DC48" s="326"/>
      <c r="DD48" s="330"/>
      <c r="DE48" s="330"/>
      <c r="DF48" s="330"/>
      <c r="DG48" s="330"/>
      <c r="DH48" s="330"/>
      <c r="DI48" s="330"/>
      <c r="DJ48" s="330"/>
      <c r="DK48" s="330"/>
      <c r="DL48" s="330"/>
      <c r="DM48" s="330"/>
      <c r="DN48" s="330"/>
      <c r="DO48" s="330"/>
      <c r="DP48" s="329" t="str">
        <f t="shared" si="297"/>
        <v/>
      </c>
      <c r="DQ48" s="330"/>
      <c r="DR48" s="330"/>
      <c r="DS48" s="326"/>
      <c r="DT48" s="326"/>
      <c r="DU48" s="330"/>
      <c r="DV48" s="330"/>
      <c r="DW48" s="330"/>
      <c r="DX48" s="330"/>
      <c r="DY48" s="330"/>
      <c r="DZ48" s="330"/>
      <c r="EA48" s="330"/>
      <c r="EB48" s="330"/>
      <c r="EC48" s="330"/>
      <c r="ED48" s="330"/>
      <c r="EE48" s="330"/>
      <c r="EF48" s="330"/>
      <c r="EG48" s="329" t="str">
        <f t="shared" si="307"/>
        <v/>
      </c>
      <c r="EH48" s="330"/>
      <c r="EI48" s="330"/>
      <c r="EJ48" s="326"/>
      <c r="EK48" s="326"/>
      <c r="EL48" s="330"/>
      <c r="EM48" s="330"/>
      <c r="EN48" s="330"/>
      <c r="EO48" s="330"/>
      <c r="EP48" s="330"/>
      <c r="EQ48" s="330"/>
      <c r="ER48" s="330"/>
      <c r="ES48" s="330"/>
      <c r="ET48" s="330"/>
      <c r="EU48" s="330"/>
      <c r="EV48" s="330"/>
      <c r="EW48" s="330"/>
      <c r="EX48" s="329" t="str">
        <f t="shared" si="309"/>
        <v/>
      </c>
      <c r="EY48" s="330"/>
      <c r="EZ48" s="330"/>
      <c r="FA48" s="326"/>
      <c r="FB48" s="326"/>
      <c r="FC48" s="330"/>
      <c r="FD48" s="330"/>
      <c r="FE48" s="330"/>
      <c r="FF48" s="330"/>
      <c r="FG48" s="330"/>
      <c r="FH48" s="330"/>
      <c r="FI48" s="330"/>
      <c r="FJ48" s="330"/>
      <c r="FK48" s="330"/>
      <c r="FL48" s="330"/>
      <c r="FM48" s="330"/>
      <c r="FN48" s="330"/>
      <c r="FO48" s="329"/>
      <c r="FP48" s="330"/>
      <c r="FQ48" s="330"/>
      <c r="FR48" s="326"/>
      <c r="FS48" s="326"/>
      <c r="FT48" s="330"/>
      <c r="FU48" s="330"/>
      <c r="FV48" s="330"/>
      <c r="FW48" s="330"/>
      <c r="FX48" s="330"/>
      <c r="FY48" s="330"/>
      <c r="FZ48" s="330"/>
      <c r="GA48" s="330"/>
      <c r="GB48" s="330"/>
      <c r="GC48" s="330"/>
      <c r="GD48" s="330"/>
      <c r="GE48" s="330"/>
      <c r="GF48" s="329"/>
      <c r="GG48" s="330"/>
      <c r="GH48" s="330"/>
      <c r="GI48" s="326"/>
      <c r="GJ48" s="326"/>
      <c r="GK48" s="330"/>
      <c r="GL48" s="330"/>
      <c r="GM48" s="330"/>
      <c r="GN48" s="330"/>
      <c r="GO48" s="330"/>
      <c r="GP48" s="330"/>
      <c r="GQ48" s="330"/>
      <c r="GR48" s="330"/>
      <c r="GS48" s="330"/>
      <c r="GT48" s="330"/>
      <c r="GU48" s="330"/>
      <c r="GV48" s="330"/>
      <c r="GW48" s="329"/>
      <c r="GX48" s="330"/>
      <c r="GY48" s="330"/>
      <c r="GZ48" s="326"/>
      <c r="HA48" s="326"/>
      <c r="HB48" s="330"/>
      <c r="HC48" s="330"/>
      <c r="HD48" s="330"/>
      <c r="HE48" s="330"/>
      <c r="HF48" s="330"/>
      <c r="HG48" s="330"/>
      <c r="HH48" s="330"/>
      <c r="HI48" s="330"/>
      <c r="HJ48" s="330"/>
      <c r="HK48" s="330"/>
      <c r="HL48" s="330"/>
      <c r="HM48" s="330"/>
      <c r="HN48" s="329"/>
      <c r="HO48" s="330"/>
      <c r="HP48" s="330"/>
      <c r="HQ48" s="326"/>
      <c r="HR48" s="326"/>
      <c r="HS48" s="330"/>
      <c r="HT48" s="330"/>
      <c r="HU48" s="330"/>
      <c r="HV48" s="330"/>
      <c r="HW48" s="330"/>
      <c r="HX48" s="330"/>
      <c r="HY48" s="330"/>
      <c r="HZ48" s="330"/>
      <c r="IA48" s="330"/>
      <c r="IB48" s="330"/>
      <c r="IC48" s="330"/>
      <c r="ID48" s="330"/>
      <c r="IE48" s="360"/>
    </row>
    <row r="49" spans="1:239" ht="19.5" customHeight="1">
      <c r="A49" s="375"/>
      <c r="B49" s="324" t="s">
        <v>200</v>
      </c>
      <c r="C49" s="376" t="s">
        <v>201</v>
      </c>
      <c r="D49" s="377"/>
      <c r="E49" s="377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9"/>
      <c r="Y49" s="378"/>
      <c r="Z49" s="323"/>
      <c r="AA49" s="380"/>
      <c r="AB49" s="378"/>
      <c r="AC49" s="378"/>
      <c r="AD49" s="378"/>
      <c r="AE49" s="378"/>
      <c r="AF49" s="378"/>
      <c r="AG49" s="381"/>
      <c r="AH49" s="330"/>
      <c r="AI49" s="382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 t="str">
        <f t="shared" si="276"/>
        <v/>
      </c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 t="str">
        <f t="shared" si="292"/>
        <v/>
      </c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  <c r="CF49" s="378"/>
      <c r="CG49" s="378"/>
      <c r="CH49" s="378" t="str">
        <f t="shared" si="294"/>
        <v/>
      </c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8"/>
      <c r="CW49" s="378"/>
      <c r="CX49" s="378"/>
      <c r="CY49" s="378" t="str">
        <f t="shared" si="304"/>
        <v/>
      </c>
      <c r="CZ49" s="378"/>
      <c r="DA49" s="378"/>
      <c r="DB49" s="378"/>
      <c r="DC49" s="378"/>
      <c r="DD49" s="378"/>
      <c r="DE49" s="378"/>
      <c r="DF49" s="378"/>
      <c r="DG49" s="378"/>
      <c r="DH49" s="378"/>
      <c r="DI49" s="378"/>
      <c r="DJ49" s="378"/>
      <c r="DK49" s="378"/>
      <c r="DL49" s="378"/>
      <c r="DM49" s="378"/>
      <c r="DN49" s="378"/>
      <c r="DO49" s="378"/>
      <c r="DP49" s="378" t="str">
        <f t="shared" si="297"/>
        <v/>
      </c>
      <c r="DQ49" s="378"/>
      <c r="DR49" s="378"/>
      <c r="DS49" s="378"/>
      <c r="DT49" s="378"/>
      <c r="DU49" s="378"/>
      <c r="DV49" s="378"/>
      <c r="DW49" s="378"/>
      <c r="DX49" s="378"/>
      <c r="DY49" s="378"/>
      <c r="DZ49" s="378"/>
      <c r="EA49" s="378"/>
      <c r="EB49" s="378"/>
      <c r="EC49" s="378"/>
      <c r="ED49" s="378"/>
      <c r="EE49" s="378"/>
      <c r="EF49" s="378"/>
      <c r="EG49" s="378" t="str">
        <f t="shared" si="307"/>
        <v/>
      </c>
      <c r="EH49" s="378"/>
      <c r="EI49" s="378"/>
      <c r="EJ49" s="378"/>
      <c r="EK49" s="378"/>
      <c r="EL49" s="378"/>
      <c r="EM49" s="378"/>
      <c r="EN49" s="378"/>
      <c r="EO49" s="378"/>
      <c r="EP49" s="378"/>
      <c r="EQ49" s="378"/>
      <c r="ER49" s="378"/>
      <c r="ES49" s="378"/>
      <c r="ET49" s="378"/>
      <c r="EU49" s="378"/>
      <c r="EV49" s="378"/>
      <c r="EW49" s="378"/>
      <c r="EX49" s="378" t="str">
        <f t="shared" si="309"/>
        <v/>
      </c>
      <c r="EY49" s="378"/>
      <c r="EZ49" s="378"/>
      <c r="FA49" s="378"/>
      <c r="FB49" s="378"/>
      <c r="FC49" s="378" t="str">
        <f t="shared" ref="FC49:FE49" si="404">IF(EY49&lt;&gt;0,$EX$17*EY49,"")</f>
        <v/>
      </c>
      <c r="FD49" s="378" t="str">
        <f t="shared" si="404"/>
        <v/>
      </c>
      <c r="FE49" s="378" t="str">
        <f t="shared" si="404"/>
        <v/>
      </c>
      <c r="FF49" s="378"/>
      <c r="FG49" s="378" t="str">
        <f>IF(FB49&lt;&gt;0,$EX$17*FB49,"")</f>
        <v/>
      </c>
      <c r="FH49" s="378" t="str">
        <f>IF(($O49=$EX$15),"КП","")</f>
        <v/>
      </c>
      <c r="FI49" s="378" t="str">
        <f>IF(($P49=$EX$15),"КР","")</f>
        <v/>
      </c>
      <c r="FJ49" s="378" t="str">
        <f>IF(($Q49=$EX$15),"РГР",IF(($R49=$EX$15),"РГР",IF(($S49=$EX$15),"РГР",IF(($T49=$EX$15),"РГР",""))))</f>
        <v/>
      </c>
      <c r="FK49" s="378" t="str">
        <f>IF(($U49=$EX$15),"контр",IF(($V49=$EX$15),"контр",IF(($W49=$EX$15),"контр",IF(($X49=$EX$15),"контр",""))))</f>
        <v/>
      </c>
      <c r="FL49" s="378" t="str">
        <f>IF(($E49=$EX$15),"іспит",IF(($F49=$EX$15),"іспит",IF(($G49=$EX$15),"іспит",IF(($H49=$EX$15),"іспит",""))))</f>
        <v/>
      </c>
      <c r="FM49" s="378" t="str">
        <f>IF(($I49=$EX$15),"залік",IF(($K49=$EX$15),"залік",IF(($L49=$EX$15),"залік",IF(($M49=$EX$15),"залік",IF(($N49=$EX$15),"залік","")))))</f>
        <v/>
      </c>
      <c r="FN49" s="378" t="str">
        <f>IF(SUM(EY49:FA49)&lt;&gt;0,SUM(FC49:FF49),"")</f>
        <v/>
      </c>
      <c r="FO49" s="382" t="str">
        <f>IF(SUM(FP49:FR49)&lt;&gt;0,SUM(FP49:FR49),"")</f>
        <v/>
      </c>
      <c r="FP49" s="378"/>
      <c r="FQ49" s="378"/>
      <c r="FR49" s="378"/>
      <c r="FS49" s="378"/>
      <c r="FT49" s="378" t="str">
        <f t="shared" ref="FT49:FV49" si="405">IF(FP49&lt;&gt;0,$FO$17*FP49,"")</f>
        <v/>
      </c>
      <c r="FU49" s="378" t="str">
        <f t="shared" si="405"/>
        <v/>
      </c>
      <c r="FV49" s="378" t="str">
        <f t="shared" si="405"/>
        <v/>
      </c>
      <c r="FW49" s="378"/>
      <c r="FX49" s="378" t="str">
        <f>IF(FS49&lt;&gt;0,$FO$17*FS49,"")</f>
        <v/>
      </c>
      <c r="FY49" s="378" t="str">
        <f>IF(($O49=$FO$15),"КП","")</f>
        <v/>
      </c>
      <c r="FZ49" s="378" t="str">
        <f>IF(($P49=$FO$15),"КР","")</f>
        <v/>
      </c>
      <c r="GA49" s="378" t="str">
        <f>IF(($Q49=$FO$15),"РГР",IF(($R49=$FO$15),"РГР",IF(($S49=$FO$15),"РГР",IF(($T49=$FO$15),"РГР",""))))</f>
        <v/>
      </c>
      <c r="GB49" s="378" t="str">
        <f>IF(($U49=$FO$15),"контр",IF(($V49=$FO$15),"контр",IF(($W49=$FO$15),"контр",IF(($X49=$FO$15),"контр",""))))</f>
        <v/>
      </c>
      <c r="GC49" s="378" t="str">
        <f>IF(($E49=$FO$15),"іспит",IF(($F49=$FO$15),"іспит",IF(($G49=$FO$15),"іспит",IF(($H49=$FO$15),"іспит",""))))</f>
        <v/>
      </c>
      <c r="GD49" s="378" t="str">
        <f>IF(($I49=$FO$15),"залік",IF(($K49=$FO$15),"залік",IF(($L49=$FO$15),"залік",IF(($M49=$FO$15),"залік",IF(($N49=$FO$15),"залік","")))))</f>
        <v/>
      </c>
      <c r="GE49" s="378" t="str">
        <f>IF(SUM(FP49:FR49)&lt;&gt;0,SUM(FT49:FW49),"")</f>
        <v/>
      </c>
      <c r="GF49" s="382" t="str">
        <f>IF(SUM(GG49:GI49)&lt;&gt;0,SUM(GG49:GI49),"")</f>
        <v/>
      </c>
      <c r="GG49" s="378"/>
      <c r="GH49" s="378"/>
      <c r="GI49" s="378"/>
      <c r="GJ49" s="378"/>
      <c r="GK49" s="378" t="str">
        <f t="shared" ref="GK49:GM49" si="406">IF(GG49&lt;&gt;0,$GF$17*GG49,"")</f>
        <v/>
      </c>
      <c r="GL49" s="378" t="str">
        <f t="shared" si="406"/>
        <v/>
      </c>
      <c r="GM49" s="378" t="str">
        <f t="shared" si="406"/>
        <v/>
      </c>
      <c r="GN49" s="378"/>
      <c r="GO49" s="378" t="str">
        <f>IF(GJ49&lt;&gt;0,$GF$17*GJ49,"")</f>
        <v/>
      </c>
      <c r="GP49" s="378" t="str">
        <f>IF(($O49=$GF$15),"КП","")</f>
        <v/>
      </c>
      <c r="GQ49" s="378" t="str">
        <f>IF(($P49=$GF$15),"КР","")</f>
        <v/>
      </c>
      <c r="GR49" s="378" t="str">
        <f>IF(($Q49=$GF$15),"РГР",IF(($R49=$GF$15),"РГР",IF(($S49=$GF$15),"РГР",IF(($T49=$GF$15),"РГР",""))))</f>
        <v/>
      </c>
      <c r="GS49" s="378" t="str">
        <f>IF(($U49=$GF$15),"контр",IF(($V49=$GF$15),"контр",IF(($W49=$GF$15),"контр",IF(($X49=$GF$15),"контр",""))))</f>
        <v/>
      </c>
      <c r="GT49" s="378" t="str">
        <f>IF(($E49=$GF$15),"іспит",IF(($F49=$GF$15),"іспит",IF(($G49=$GF$15),"іспит",IF(($H49=$GF$15),"іспит",""))))</f>
        <v/>
      </c>
      <c r="GU49" s="378" t="str">
        <f>IF(($I49=$GF$15),"залік",IF(($K49=$GF$15),"залік",IF(($L49=$GF$15),"залік",IF(($M49=$GF$15),"залік",IF(($N49=$GF$15),"залік","")))))</f>
        <v/>
      </c>
      <c r="GV49" s="378" t="str">
        <f>IF(SUM(GG49:GI49)&lt;&gt;0,SUM(GK49:GN49),"")</f>
        <v/>
      </c>
      <c r="GW49" s="382" t="str">
        <f>IF(SUM(GX49:GZ49)&lt;&gt;0,SUM(GX49:GZ49),"")</f>
        <v/>
      </c>
      <c r="GX49" s="378"/>
      <c r="GY49" s="378"/>
      <c r="GZ49" s="378"/>
      <c r="HA49" s="378"/>
      <c r="HB49" s="378" t="str">
        <f t="shared" ref="HB49:HD49" si="407">IF(GX49&lt;&gt;0,$GW$17*GX49,"")</f>
        <v/>
      </c>
      <c r="HC49" s="378" t="str">
        <f t="shared" si="407"/>
        <v/>
      </c>
      <c r="HD49" s="378" t="str">
        <f t="shared" si="407"/>
        <v/>
      </c>
      <c r="HE49" s="378"/>
      <c r="HF49" s="378" t="str">
        <f>IF(HA49&lt;&gt;0,$GW$17*HA49,"")</f>
        <v/>
      </c>
      <c r="HG49" s="378" t="str">
        <f>IF(($O49=$GW$15),"КП","")</f>
        <v/>
      </c>
      <c r="HH49" s="378" t="str">
        <f>IF(($P49=$GW$15),"КР","")</f>
        <v/>
      </c>
      <c r="HI49" s="378" t="str">
        <f>IF(($Q49=$GW$15),"РГР",IF(($R49=$GW$15),"РГР",IF(($S49=$GW$15),"РГР",IF(($T49=$GW$15),"РГР",""))))</f>
        <v/>
      </c>
      <c r="HJ49" s="378" t="str">
        <f>IF(($U49=$GW$15),"контр",IF(($V49=$GW$15),"контр",IF(($W49=$GW$15),"контр",IF(($X49=$GW$15),"контр",""))))</f>
        <v/>
      </c>
      <c r="HK49" s="378" t="str">
        <f>IF(($E49=$GW$15),"іспит",IF(($F49=$GW$15),"іспит",IF(($G49=$GW$15),"іспит",IF(($H49=$GW$15),"іспит",""))))</f>
        <v/>
      </c>
      <c r="HL49" s="378" t="str">
        <f>IF(($I49=$GW$15),"залік",IF(($K49=$GW$15),"залік",IF(($L49=$GW$15),"залік",IF(($M49=$GW$15),"залік",IF(($N49=$GW$15),"залік","")))))</f>
        <v/>
      </c>
      <c r="HM49" s="378" t="str">
        <f>IF(SUM(GX49:GZ49)&lt;&gt;0,SUM(HB49:HE49),"")</f>
        <v/>
      </c>
      <c r="HN49" s="382" t="str">
        <f>IF(SUM(HO49:HQ49)&lt;&gt;0,SUM(HO49:HQ49),"")</f>
        <v/>
      </c>
      <c r="HO49" s="378"/>
      <c r="HP49" s="378"/>
      <c r="HQ49" s="378"/>
      <c r="HR49" s="378"/>
      <c r="HS49" s="378" t="str">
        <f t="shared" ref="HS49:HU49" si="408">IF(HO49&lt;&gt;0,$HN$17*HO49,"")</f>
        <v/>
      </c>
      <c r="HT49" s="378" t="str">
        <f t="shared" si="408"/>
        <v/>
      </c>
      <c r="HU49" s="378" t="str">
        <f t="shared" si="408"/>
        <v/>
      </c>
      <c r="HV49" s="378"/>
      <c r="HW49" s="378" t="str">
        <f>IF(HR49&lt;&gt;0,$GW$17*HR49,"")</f>
        <v/>
      </c>
      <c r="HX49" s="378" t="str">
        <f>IF(($O49=$HN$15),"КП","")</f>
        <v/>
      </c>
      <c r="HY49" s="378" t="str">
        <f>IF(($P49=$HN$15),"КР","")</f>
        <v/>
      </c>
      <c r="HZ49" s="378" t="str">
        <f>IF(($Q49=$HN$15),"РГР",IF(($R49=$HN$15),"РГР",IF(($S49=$HN$15),"РГР",IF(($T49=$HN$15),"РГР",""))))</f>
        <v/>
      </c>
      <c r="IA49" s="378" t="str">
        <f>IF(($U49=$HN$15),"контр",IF(($V49=$HN$15),"контр",IF(($W49=$HN$15),"контр",IF(($X49=$HN$15),"контр",""))))</f>
        <v/>
      </c>
      <c r="IB49" s="378" t="str">
        <f>IF(($E49=$HN$15),"іспит",IF(($F49=$HN$15),"іспит",IF(($G49=$HN$15),"іспит",IF(($H49=$HN$15),"іспит",""))))</f>
        <v/>
      </c>
      <c r="IC49" s="378" t="str">
        <f>IF(($I49=$HN$15),"залік",IF(($K49=$HN$15),"залік",IF(($L49=$HN$15),"залік",IF(($M49=$HN$15),"залік",IF(($N49=$HN$15),"залік","")))))</f>
        <v/>
      </c>
      <c r="ID49" s="378" t="str">
        <f>IF(SUM(HO49:HQ49)&lt;&gt;0,SUM(HS49:HV49),"")</f>
        <v/>
      </c>
      <c r="IE49" s="383"/>
    </row>
    <row r="50" spans="1:239" ht="19.5" customHeight="1">
      <c r="A50" s="322"/>
      <c r="B50" s="323"/>
      <c r="C50" s="324" t="s">
        <v>202</v>
      </c>
      <c r="D50" s="325"/>
      <c r="E50" s="326"/>
      <c r="F50" s="326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61"/>
      <c r="R50" s="361"/>
      <c r="S50" s="361"/>
      <c r="T50" s="361"/>
      <c r="U50" s="361"/>
      <c r="V50" s="361"/>
      <c r="W50" s="361"/>
      <c r="X50" s="361"/>
      <c r="Y50" s="327"/>
      <c r="Z50" s="323"/>
      <c r="AA50" s="323"/>
      <c r="AB50" s="361"/>
      <c r="AC50" s="384"/>
      <c r="AD50" s="361"/>
      <c r="AE50" s="361"/>
      <c r="AF50" s="361"/>
      <c r="AG50" s="361"/>
      <c r="AH50" s="361"/>
      <c r="AI50" s="361"/>
      <c r="AJ50" s="361"/>
      <c r="AK50" s="361"/>
      <c r="AL50" s="385"/>
      <c r="AM50" s="385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30"/>
      <c r="AY50" s="329"/>
      <c r="AZ50" s="329" t="str">
        <f t="shared" si="276"/>
        <v/>
      </c>
      <c r="BA50" s="361"/>
      <c r="BB50" s="361"/>
      <c r="BC50" s="385"/>
      <c r="BD50" s="385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30"/>
      <c r="BP50" s="329"/>
      <c r="BQ50" s="329" t="str">
        <f t="shared" si="292"/>
        <v/>
      </c>
      <c r="BR50" s="361"/>
      <c r="BS50" s="361"/>
      <c r="BT50" s="385"/>
      <c r="BU50" s="385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329"/>
      <c r="CG50" s="329"/>
      <c r="CH50" s="329" t="str">
        <f t="shared" si="294"/>
        <v/>
      </c>
      <c r="CI50" s="361"/>
      <c r="CJ50" s="361"/>
      <c r="CK50" s="385"/>
      <c r="CL50" s="385"/>
      <c r="CM50" s="329"/>
      <c r="CN50" s="329"/>
      <c r="CO50" s="329"/>
      <c r="CP50" s="329"/>
      <c r="CQ50" s="329"/>
      <c r="CR50" s="329"/>
      <c r="CS50" s="329"/>
      <c r="CT50" s="329"/>
      <c r="CU50" s="329"/>
      <c r="CV50" s="329"/>
      <c r="CW50" s="329"/>
      <c r="CX50" s="329"/>
      <c r="CY50" s="329" t="str">
        <f t="shared" si="304"/>
        <v/>
      </c>
      <c r="CZ50" s="361"/>
      <c r="DA50" s="361"/>
      <c r="DB50" s="385"/>
      <c r="DC50" s="385"/>
      <c r="DD50" s="329"/>
      <c r="DE50" s="329"/>
      <c r="DF50" s="329"/>
      <c r="DG50" s="329"/>
      <c r="DH50" s="329"/>
      <c r="DI50" s="329"/>
      <c r="DJ50" s="329"/>
      <c r="DK50" s="329"/>
      <c r="DL50" s="329"/>
      <c r="DM50" s="329"/>
      <c r="DN50" s="329"/>
      <c r="DO50" s="329"/>
      <c r="DP50" s="329" t="str">
        <f t="shared" si="297"/>
        <v/>
      </c>
      <c r="DQ50" s="361"/>
      <c r="DR50" s="361"/>
      <c r="DS50" s="385"/>
      <c r="DT50" s="385"/>
      <c r="DU50" s="329"/>
      <c r="DV50" s="329"/>
      <c r="DW50" s="329"/>
      <c r="DX50" s="329"/>
      <c r="DY50" s="329"/>
      <c r="DZ50" s="329"/>
      <c r="EA50" s="329"/>
      <c r="EB50" s="329"/>
      <c r="EC50" s="329"/>
      <c r="ED50" s="329"/>
      <c r="EE50" s="329"/>
      <c r="EF50" s="329"/>
      <c r="EG50" s="329" t="str">
        <f t="shared" si="307"/>
        <v/>
      </c>
      <c r="EH50" s="361"/>
      <c r="EI50" s="361"/>
      <c r="EJ50" s="385"/>
      <c r="EK50" s="385"/>
      <c r="EL50" s="329"/>
      <c r="EM50" s="329"/>
      <c r="EN50" s="329"/>
      <c r="EO50" s="329"/>
      <c r="EP50" s="329"/>
      <c r="EQ50" s="329"/>
      <c r="ER50" s="329"/>
      <c r="ES50" s="329"/>
      <c r="ET50" s="329"/>
      <c r="EU50" s="329"/>
      <c r="EV50" s="329"/>
      <c r="EW50" s="329"/>
      <c r="EX50" s="329" t="str">
        <f t="shared" si="309"/>
        <v/>
      </c>
      <c r="EY50" s="361"/>
      <c r="EZ50" s="361"/>
      <c r="FA50" s="385"/>
      <c r="FB50" s="385"/>
      <c r="FC50" s="329"/>
      <c r="FD50" s="329"/>
      <c r="FE50" s="329"/>
      <c r="FF50" s="329"/>
      <c r="FG50" s="329"/>
      <c r="FH50" s="329"/>
      <c r="FI50" s="329"/>
      <c r="FJ50" s="329"/>
      <c r="FK50" s="329"/>
      <c r="FL50" s="329"/>
      <c r="FM50" s="329"/>
      <c r="FN50" s="329"/>
      <c r="FO50" s="361"/>
      <c r="FP50" s="361"/>
      <c r="FQ50" s="361"/>
      <c r="FR50" s="385"/>
      <c r="FS50" s="385"/>
      <c r="FT50" s="329"/>
      <c r="FU50" s="329"/>
      <c r="FV50" s="329"/>
      <c r="FW50" s="329"/>
      <c r="FX50" s="329"/>
      <c r="FY50" s="329"/>
      <c r="FZ50" s="329"/>
      <c r="GA50" s="329"/>
      <c r="GB50" s="329"/>
      <c r="GC50" s="329"/>
      <c r="GD50" s="329"/>
      <c r="GE50" s="329"/>
      <c r="GF50" s="361"/>
      <c r="GG50" s="361"/>
      <c r="GH50" s="361"/>
      <c r="GI50" s="385"/>
      <c r="GJ50" s="385"/>
      <c r="GK50" s="329"/>
      <c r="GL50" s="329"/>
      <c r="GM50" s="329"/>
      <c r="GN50" s="329"/>
      <c r="GO50" s="329"/>
      <c r="GP50" s="329"/>
      <c r="GQ50" s="329"/>
      <c r="GR50" s="329"/>
      <c r="GS50" s="329"/>
      <c r="GT50" s="329"/>
      <c r="GU50" s="329"/>
      <c r="GV50" s="329"/>
      <c r="GW50" s="361"/>
      <c r="GX50" s="361"/>
      <c r="GY50" s="361"/>
      <c r="GZ50" s="385"/>
      <c r="HA50" s="385"/>
      <c r="HB50" s="329"/>
      <c r="HC50" s="329"/>
      <c r="HD50" s="329"/>
      <c r="HE50" s="329"/>
      <c r="HF50" s="329"/>
      <c r="HG50" s="329"/>
      <c r="HH50" s="329"/>
      <c r="HI50" s="329"/>
      <c r="HJ50" s="329"/>
      <c r="HK50" s="329"/>
      <c r="HL50" s="329"/>
      <c r="HM50" s="329"/>
      <c r="HN50" s="361"/>
      <c r="HO50" s="323"/>
      <c r="HP50" s="323"/>
      <c r="HQ50" s="326"/>
      <c r="HR50" s="326"/>
      <c r="HS50" s="330"/>
      <c r="HT50" s="330"/>
      <c r="HU50" s="330"/>
      <c r="HV50" s="330"/>
      <c r="HW50" s="330"/>
      <c r="HX50" s="330"/>
      <c r="HY50" s="330"/>
      <c r="HZ50" s="330"/>
      <c r="IA50" s="330"/>
      <c r="IB50" s="330"/>
      <c r="IC50" s="330"/>
      <c r="ID50" s="330"/>
      <c r="IE50" s="386"/>
    </row>
    <row r="51" spans="1:239" ht="18" customHeight="1">
      <c r="A51" s="332" t="s">
        <v>203</v>
      </c>
      <c r="B51" s="333"/>
      <c r="C51" s="334" t="s">
        <v>204</v>
      </c>
      <c r="D51" s="335"/>
      <c r="E51" s="336"/>
      <c r="F51" s="336"/>
      <c r="G51" s="336"/>
      <c r="H51" s="337"/>
      <c r="I51" s="336"/>
      <c r="J51" s="336"/>
      <c r="K51" s="336">
        <v>3</v>
      </c>
      <c r="L51" s="336"/>
      <c r="M51" s="336"/>
      <c r="N51" s="336"/>
      <c r="O51" s="349"/>
      <c r="P51" s="349"/>
      <c r="Q51" s="336"/>
      <c r="R51" s="336"/>
      <c r="S51" s="336"/>
      <c r="T51" s="337"/>
      <c r="U51" s="336"/>
      <c r="V51" s="336"/>
      <c r="W51" s="336"/>
      <c r="X51" s="336"/>
      <c r="Y51" s="362">
        <v>4</v>
      </c>
      <c r="Z51" s="387"/>
      <c r="AA51" s="388">
        <f t="shared" ref="AA51:AA55" si="409">Y51*30</f>
        <v>120</v>
      </c>
      <c r="AB51" s="336">
        <f t="shared" ref="AB51:AB55" si="410">SUM(AC51:AE51)</f>
        <v>48</v>
      </c>
      <c r="AC51" s="338">
        <f t="shared" ref="AC51:AE51" si="411">$AI$17*AJ51+BA51*$AZ$17+BR51*$BQ$17+CI51*$CH$17+CZ51*$CY$17+DQ51*$DP$17+EH51*$EG$17+EY51*$EX$17+FP51*$FO$17+GX51*$GW$17+GG51*$GF$17+HO51*$HN$17</f>
        <v>32</v>
      </c>
      <c r="AD51" s="338">
        <f t="shared" si="411"/>
        <v>16</v>
      </c>
      <c r="AE51" s="338">
        <f t="shared" si="411"/>
        <v>0</v>
      </c>
      <c r="AF51" s="342">
        <f t="shared" ref="AF51:AF55" si="412">AA51-AB51</f>
        <v>72</v>
      </c>
      <c r="AG51" s="343">
        <f t="shared" ref="AG51:AG55" si="413">(AF51/AA51)</f>
        <v>0.6</v>
      </c>
      <c r="AH51" s="344">
        <f>AF51-SUM(AQ51,BH51,BY51,CP51,DG51,DX51,EO51,FF51,FW51,GN51,HE51,HV51)</f>
        <v>72</v>
      </c>
      <c r="AI51" s="357"/>
      <c r="AJ51" s="389"/>
      <c r="AK51" s="390"/>
      <c r="AL51" s="390"/>
      <c r="AM51" s="390"/>
      <c r="AN51" s="391"/>
      <c r="AO51" s="391"/>
      <c r="AP51" s="391"/>
      <c r="AQ51" s="338"/>
      <c r="AR51" s="392"/>
      <c r="AS51" s="393"/>
      <c r="AT51" s="393"/>
      <c r="AU51" s="393"/>
      <c r="AV51" s="393"/>
      <c r="AW51" s="393"/>
      <c r="AX51" s="351"/>
      <c r="AY51" s="391"/>
      <c r="AZ51" s="345" t="str">
        <f t="shared" si="276"/>
        <v/>
      </c>
      <c r="BA51" s="389"/>
      <c r="BB51" s="390"/>
      <c r="BC51" s="390"/>
      <c r="BD51" s="390"/>
      <c r="BE51" s="391"/>
      <c r="BF51" s="391"/>
      <c r="BG51" s="391"/>
      <c r="BH51" s="338"/>
      <c r="BI51" s="392"/>
      <c r="BJ51" s="393"/>
      <c r="BK51" s="393"/>
      <c r="BL51" s="393"/>
      <c r="BM51" s="393"/>
      <c r="BN51" s="393"/>
      <c r="BO51" s="351"/>
      <c r="BP51" s="391"/>
      <c r="BQ51" s="345">
        <f t="shared" si="292"/>
        <v>3</v>
      </c>
      <c r="BR51" s="389">
        <v>2</v>
      </c>
      <c r="BS51" s="390">
        <v>1</v>
      </c>
      <c r="BT51" s="390"/>
      <c r="BU51" s="390"/>
      <c r="BV51" s="348">
        <f t="shared" ref="BV51:BX51" si="414">IF(BR51&lt;&gt;0,$BQ$17*BR51,"")</f>
        <v>32</v>
      </c>
      <c r="BW51" s="348">
        <f t="shared" si="414"/>
        <v>16</v>
      </c>
      <c r="BX51" s="348" t="str">
        <f t="shared" si="414"/>
        <v/>
      </c>
      <c r="BY51" s="338"/>
      <c r="BZ51" s="392"/>
      <c r="CA51" s="393"/>
      <c r="CB51" s="393"/>
      <c r="CC51" s="393"/>
      <c r="CD51" s="393"/>
      <c r="CE51" s="393"/>
      <c r="CF51" s="393"/>
      <c r="CG51" s="391"/>
      <c r="CH51" s="345" t="str">
        <f t="shared" si="294"/>
        <v/>
      </c>
      <c r="CI51" s="389"/>
      <c r="CJ51" s="390"/>
      <c r="CK51" s="390"/>
      <c r="CL51" s="390"/>
      <c r="CM51" s="348" t="str">
        <f t="shared" ref="CM51:CO51" si="415">IF(CI51&lt;&gt;0,$CH$17*CI51,"")</f>
        <v/>
      </c>
      <c r="CN51" s="348" t="str">
        <f t="shared" si="415"/>
        <v/>
      </c>
      <c r="CO51" s="348" t="str">
        <f t="shared" si="415"/>
        <v/>
      </c>
      <c r="CP51" s="338"/>
      <c r="CQ51" s="392"/>
      <c r="CR51" s="393"/>
      <c r="CS51" s="393"/>
      <c r="CT51" s="393"/>
      <c r="CU51" s="393"/>
      <c r="CV51" s="393"/>
      <c r="CW51" s="393"/>
      <c r="CX51" s="391"/>
      <c r="CY51" s="345" t="str">
        <f t="shared" si="304"/>
        <v/>
      </c>
      <c r="CZ51" s="389"/>
      <c r="DA51" s="390"/>
      <c r="DB51" s="390"/>
      <c r="DC51" s="390"/>
      <c r="DD51" s="391"/>
      <c r="DE51" s="391"/>
      <c r="DF51" s="391"/>
      <c r="DG51" s="338"/>
      <c r="DH51" s="392"/>
      <c r="DI51" s="393"/>
      <c r="DJ51" s="393"/>
      <c r="DK51" s="393"/>
      <c r="DL51" s="393"/>
      <c r="DM51" s="393"/>
      <c r="DN51" s="393"/>
      <c r="DO51" s="391"/>
      <c r="DP51" s="345" t="str">
        <f t="shared" si="297"/>
        <v/>
      </c>
      <c r="DQ51" s="389"/>
      <c r="DR51" s="390"/>
      <c r="DS51" s="390"/>
      <c r="DT51" s="390"/>
      <c r="DU51" s="391"/>
      <c r="DV51" s="391"/>
      <c r="DW51" s="391"/>
      <c r="DX51" s="338"/>
      <c r="DY51" s="392"/>
      <c r="DZ51" s="393"/>
      <c r="EA51" s="393"/>
      <c r="EB51" s="393"/>
      <c r="EC51" s="393"/>
      <c r="ED51" s="393"/>
      <c r="EE51" s="393"/>
      <c r="EF51" s="391"/>
      <c r="EG51" s="345" t="str">
        <f t="shared" si="307"/>
        <v/>
      </c>
      <c r="EH51" s="389"/>
      <c r="EI51" s="390"/>
      <c r="EJ51" s="390"/>
      <c r="EK51" s="390"/>
      <c r="EL51" s="391"/>
      <c r="EM51" s="391"/>
      <c r="EN51" s="391"/>
      <c r="EO51" s="338"/>
      <c r="EP51" s="392"/>
      <c r="EQ51" s="393"/>
      <c r="ER51" s="393"/>
      <c r="ES51" s="393"/>
      <c r="ET51" s="393"/>
      <c r="EU51" s="393"/>
      <c r="EV51" s="393"/>
      <c r="EW51" s="391"/>
      <c r="EX51" s="345" t="str">
        <f t="shared" si="309"/>
        <v/>
      </c>
      <c r="EY51" s="389"/>
      <c r="EZ51" s="390"/>
      <c r="FA51" s="390"/>
      <c r="FB51" s="390"/>
      <c r="FC51" s="391" t="str">
        <f t="shared" ref="FC51:FE51" si="416">IF(EY51&lt;&gt;0,$EX$17*EY51,"")</f>
        <v/>
      </c>
      <c r="FD51" s="391" t="str">
        <f t="shared" si="416"/>
        <v/>
      </c>
      <c r="FE51" s="391" t="str">
        <f t="shared" si="416"/>
        <v/>
      </c>
      <c r="FF51" s="338"/>
      <c r="FG51" s="392" t="str">
        <f>IF(FB51&lt;&gt;0,$EX$17*FB51,"")</f>
        <v/>
      </c>
      <c r="FH51" s="393" t="str">
        <f>IF(($O51=$EX$15),"КП","")</f>
        <v/>
      </c>
      <c r="FI51" s="393" t="str">
        <f>IF(($P51=$EX$15),"КР","")</f>
        <v/>
      </c>
      <c r="FJ51" s="393" t="str">
        <f>IF(($Q51=$EX$15),"РГР",IF(($R51=$EX$15),"РГР",IF(($S51=$EX$15),"РГР",IF(($T51=$EX$15),"РГР",""))))</f>
        <v/>
      </c>
      <c r="FK51" s="393" t="str">
        <f>IF(($U51=$EX$15),"контр",IF(($V51=$EX$15),"контр",IF(($W51=$EX$15),"контр",IF(($X51=$EX$15),"контр",""))))</f>
        <v/>
      </c>
      <c r="FL51" s="393" t="str">
        <f>IF(($E51=$EX$15),"іспит",IF(($F51=$EX$15),"іспит",IF(($G51=$EX$15),"іспит",IF(($H51=$EX$15),"іспит",""))))</f>
        <v/>
      </c>
      <c r="FM51" s="393" t="str">
        <f>IF(($I51=$EX$15),"залік",IF(($K51=$EX$15),"залік",IF(($L51=$EX$15),"залік",IF(($M51=$EX$15),"залік",IF(($N51=$EX$15),"залік","")))))</f>
        <v/>
      </c>
      <c r="FN51" s="391" t="str">
        <f>IF(SUM(EY51:FA51)&lt;&gt;0,SUM(FC51:FF51),"")</f>
        <v/>
      </c>
      <c r="FO51" s="357" t="str">
        <f>IF(SUM(FP51:FR51)&lt;&gt;0,SUM(FP51:FR51),"")</f>
        <v/>
      </c>
      <c r="FP51" s="389"/>
      <c r="FQ51" s="390"/>
      <c r="FR51" s="390"/>
      <c r="FS51" s="390"/>
      <c r="FT51" s="391" t="str">
        <f t="shared" ref="FT51:FV51" si="417">IF(FP51&lt;&gt;0,$FO$17*FP51,"")</f>
        <v/>
      </c>
      <c r="FU51" s="391" t="str">
        <f t="shared" si="417"/>
        <v/>
      </c>
      <c r="FV51" s="391" t="str">
        <f t="shared" si="417"/>
        <v/>
      </c>
      <c r="FW51" s="338"/>
      <c r="FX51" s="392" t="str">
        <f>IF(FS51&lt;&gt;0,$FO$17*FS51,"")</f>
        <v/>
      </c>
      <c r="FY51" s="393" t="str">
        <f>IF(($O51=$FO$15),"КП","")</f>
        <v/>
      </c>
      <c r="FZ51" s="393" t="str">
        <f>IF(($P51=$FO$15),"КР","")</f>
        <v/>
      </c>
      <c r="GA51" s="393" t="str">
        <f>IF(($Q51=$FO$15),"РГР",IF(($R51=$FO$15),"РГР",IF(($S51=$FO$15),"РГР",IF(($T51=$FO$15),"РГР",""))))</f>
        <v/>
      </c>
      <c r="GB51" s="393" t="str">
        <f>IF(($U51=$FO$15),"контр",IF(($V51=$FO$15),"контр",IF(($W51=$FO$15),"контр",IF(($X51=$FO$15),"контр",""))))</f>
        <v/>
      </c>
      <c r="GC51" s="393" t="str">
        <f>IF(($E51=$FO$15),"іспит",IF(($F51=$FO$15),"іспит",IF(($G51=$FO$15),"іспит",IF(($H51=$FO$15),"іспит",""))))</f>
        <v/>
      </c>
      <c r="GD51" s="393" t="str">
        <f>IF(($I51=$FO$15),"залік",IF(($K51=$FO$15),"залік",IF(($L51=$FO$15),"залік",IF(($M51=$FO$15),"залік",IF(($N51=$FO$15),"залік","")))))</f>
        <v/>
      </c>
      <c r="GE51" s="391" t="str">
        <f>IF(SUM(FP51:FR51)&lt;&gt;0,SUM(FT51:FW51),"")</f>
        <v/>
      </c>
      <c r="GF51" s="357" t="str">
        <f>IF(SUM(GG51:GI51)&lt;&gt;0,SUM(GG51:GI51),"")</f>
        <v/>
      </c>
      <c r="GG51" s="389"/>
      <c r="GH51" s="390"/>
      <c r="GI51" s="390"/>
      <c r="GJ51" s="390"/>
      <c r="GK51" s="391" t="str">
        <f t="shared" ref="GK51:GM51" si="418">IF(GG51&lt;&gt;0,$GF$17*GG51,"")</f>
        <v/>
      </c>
      <c r="GL51" s="391" t="str">
        <f t="shared" si="418"/>
        <v/>
      </c>
      <c r="GM51" s="391" t="str">
        <f t="shared" si="418"/>
        <v/>
      </c>
      <c r="GN51" s="338"/>
      <c r="GO51" s="392" t="str">
        <f>IF(GJ51&lt;&gt;0,$GF$17*GJ51,"")</f>
        <v/>
      </c>
      <c r="GP51" s="393" t="str">
        <f>IF(($O51=$GF$15),"КП","")</f>
        <v/>
      </c>
      <c r="GQ51" s="393" t="str">
        <f>IF(($P51=$GF$15),"КР","")</f>
        <v/>
      </c>
      <c r="GR51" s="393" t="str">
        <f>IF(($Q51=$GF$15),"РГР",IF(($R51=$GF$15),"РГР",IF(($S51=$GF$15),"РГР",IF(($T51=$GF$15),"РГР",""))))</f>
        <v/>
      </c>
      <c r="GS51" s="393" t="str">
        <f>IF(($U51=$GF$15),"контр",IF(($V51=$GF$15),"контр",IF(($W51=$GF$15),"контр",IF(($X51=$GF$15),"контр",""))))</f>
        <v/>
      </c>
      <c r="GT51" s="393" t="str">
        <f>IF(($E51=$GF$15),"іспит",IF(($F51=$GF$15),"іспит",IF(($G51=$GF$15),"іспит",IF(($H51=$GF$15),"іспит",""))))</f>
        <v/>
      </c>
      <c r="GU51" s="393" t="str">
        <f>IF(($I51=$GF$15),"залік",IF(($K51=$GF$15),"залік",IF(($L51=$GF$15),"залік",IF(($M51=$GF$15),"залік",IF(($N51=$GF$15),"залік","")))))</f>
        <v/>
      </c>
      <c r="GV51" s="391" t="str">
        <f>IF(SUM(GG51:GI51)&lt;&gt;0,SUM(GK51:GN51),"")</f>
        <v/>
      </c>
      <c r="GW51" s="357" t="str">
        <f>IF(SUM(GX51:GZ51)&lt;&gt;0,SUM(GX51:GZ51),"")</f>
        <v/>
      </c>
      <c r="GX51" s="389"/>
      <c r="GY51" s="390"/>
      <c r="GZ51" s="390"/>
      <c r="HA51" s="390"/>
      <c r="HB51" s="391" t="str">
        <f t="shared" ref="HB51:HD51" si="419">IF(GX51&lt;&gt;0,$GW$17*GX51,"")</f>
        <v/>
      </c>
      <c r="HC51" s="391" t="str">
        <f t="shared" si="419"/>
        <v/>
      </c>
      <c r="HD51" s="391" t="str">
        <f t="shared" si="419"/>
        <v/>
      </c>
      <c r="HE51" s="338"/>
      <c r="HF51" s="392" t="str">
        <f>IF(HA51&lt;&gt;0,$GW$17*HA51,"")</f>
        <v/>
      </c>
      <c r="HG51" s="393" t="str">
        <f>IF(($O51=$GW$15),"КП","")</f>
        <v/>
      </c>
      <c r="HH51" s="393" t="str">
        <f>IF(($P51=$GW$15),"КР","")</f>
        <v/>
      </c>
      <c r="HI51" s="393" t="str">
        <f>IF(($Q51=$GW$15),"РГР",IF(($R51=$GW$15),"РГР",IF(($S51=$GW$15),"РГР",IF(($T51=$GW$15),"РГР",""))))</f>
        <v/>
      </c>
      <c r="HJ51" s="393" t="str">
        <f>IF(($U51=$GW$15),"контр",IF(($V51=$GW$15),"контр",IF(($W51=$GW$15),"контр",IF(($X51=$GW$15),"контр",""))))</f>
        <v/>
      </c>
      <c r="HK51" s="393" t="str">
        <f>IF(($E51=$GW$15),"іспит",IF(($F51=$GW$15),"іспит",IF(($G51=$GW$15),"іспит",IF(($H51=$GW$15),"іспит",""))))</f>
        <v/>
      </c>
      <c r="HL51" s="393" t="str">
        <f>IF(($I51=$GW$15),"залік",IF(($K51=$GW$15),"залік",IF(($L51=$GW$15),"залік",IF(($M51=$GW$15),"залік",IF(($N51=$GW$15),"залік","")))))</f>
        <v/>
      </c>
      <c r="HM51" s="391" t="str">
        <f>IF(SUM(GX51:GZ51)&lt;&gt;0,SUM(HB51:HE51),"")</f>
        <v/>
      </c>
      <c r="HN51" s="357" t="str">
        <f>IF(SUM(HO51:HQ51)&lt;&gt;0,SUM(HO51:HQ51),"")</f>
        <v/>
      </c>
      <c r="HO51" s="346"/>
      <c r="HP51" s="347"/>
      <c r="HQ51" s="347"/>
      <c r="HR51" s="347"/>
      <c r="HS51" s="348" t="str">
        <f t="shared" ref="HS51:HU51" si="420">IF(HO51&lt;&gt;0,$HN$17*HO51,"")</f>
        <v/>
      </c>
      <c r="HT51" s="348" t="str">
        <f t="shared" si="420"/>
        <v/>
      </c>
      <c r="HU51" s="348" t="str">
        <f t="shared" si="420"/>
        <v/>
      </c>
      <c r="HV51" s="349"/>
      <c r="HW51" s="350" t="str">
        <f>IF(HR51&lt;&gt;0,$GW$17*HR51,"")</f>
        <v/>
      </c>
      <c r="HX51" s="351" t="str">
        <f>IF(($O51=$HN$15),"КП","")</f>
        <v/>
      </c>
      <c r="HY51" s="351" t="str">
        <f>IF(($P51=$HN$15),"КР","")</f>
        <v/>
      </c>
      <c r="HZ51" s="351" t="str">
        <f>IF(($Q51=$HN$15),"РГР",IF(($R51=$HN$15),"РГР",IF(($S51=$HN$15),"РГР",IF(($T51=$HN$15),"РГР",""))))</f>
        <v/>
      </c>
      <c r="IA51" s="351" t="str">
        <f>IF(($U51=$HN$15),"контр",IF(($V51=$HN$15),"контр",IF(($W51=$HN$15),"контр",IF(($X51=$HN$15),"контр",""))))</f>
        <v/>
      </c>
      <c r="IB51" s="351" t="str">
        <f>IF(($E51=$HN$15),"іспит",IF(($F51=$HN$15),"іспит",IF(($G51=$HN$15),"іспит",IF(($H51=$HN$15),"іспит",""))))</f>
        <v/>
      </c>
      <c r="IC51" s="351" t="str">
        <f>IF(($I51=$HN$15),"залік",IF(($K51=$HN$15),"залік",IF(($L51=$HN$15),"залік",IF(($M51=$HN$15),"залік",IF(($N51=$HN$15),"залік","")))))</f>
        <v/>
      </c>
      <c r="ID51" s="348" t="str">
        <f>IF(SUM(HO51:HQ51)&lt;&gt;0,SUM(HS51:HV51),"")</f>
        <v/>
      </c>
      <c r="IE51" s="352"/>
    </row>
    <row r="52" spans="1:239" ht="18" customHeight="1">
      <c r="A52" s="332" t="s">
        <v>205</v>
      </c>
      <c r="B52" s="333"/>
      <c r="C52" s="334" t="s">
        <v>206</v>
      </c>
      <c r="D52" s="335"/>
      <c r="E52" s="336"/>
      <c r="F52" s="336"/>
      <c r="G52" s="336"/>
      <c r="H52" s="337"/>
      <c r="I52" s="336"/>
      <c r="J52" s="336"/>
      <c r="K52" s="336">
        <v>3</v>
      </c>
      <c r="L52" s="336"/>
      <c r="M52" s="336"/>
      <c r="N52" s="336"/>
      <c r="O52" s="338"/>
      <c r="P52" s="338"/>
      <c r="Q52" s="336"/>
      <c r="R52" s="336"/>
      <c r="S52" s="336"/>
      <c r="T52" s="337"/>
      <c r="U52" s="336"/>
      <c r="V52" s="336"/>
      <c r="W52" s="336"/>
      <c r="X52" s="336"/>
      <c r="Y52" s="362">
        <v>4</v>
      </c>
      <c r="Z52" s="340"/>
      <c r="AA52" s="388">
        <f t="shared" si="409"/>
        <v>120</v>
      </c>
      <c r="AB52" s="336">
        <f t="shared" si="410"/>
        <v>48</v>
      </c>
      <c r="AC52" s="338">
        <f t="shared" ref="AC52:AE52" si="421">$AI$17*AJ52+BA52*$AZ$17+BR52*$BQ$17+CI52*$CH$17+CZ52*$CY$17+DQ52*$DP$17+EH52*$EG$17+EY52*$EX$17+FP52*$FO$17+GX52*$GW$17+GG52*$GF$17+HO52*$HN$17</f>
        <v>32</v>
      </c>
      <c r="AD52" s="338">
        <f t="shared" si="421"/>
        <v>16</v>
      </c>
      <c r="AE52" s="338">
        <f t="shared" si="421"/>
        <v>0</v>
      </c>
      <c r="AF52" s="342">
        <f t="shared" si="412"/>
        <v>72</v>
      </c>
      <c r="AG52" s="343">
        <f t="shared" si="413"/>
        <v>0.6</v>
      </c>
      <c r="AH52" s="344"/>
      <c r="AI52" s="357"/>
      <c r="AJ52" s="389"/>
      <c r="AK52" s="390"/>
      <c r="AL52" s="390"/>
      <c r="AM52" s="390"/>
      <c r="AN52" s="391"/>
      <c r="AO52" s="391"/>
      <c r="AP52" s="391"/>
      <c r="AQ52" s="338"/>
      <c r="AR52" s="392"/>
      <c r="AS52" s="393"/>
      <c r="AT52" s="393"/>
      <c r="AU52" s="393"/>
      <c r="AV52" s="393"/>
      <c r="AW52" s="393"/>
      <c r="AX52" s="351"/>
      <c r="AY52" s="391"/>
      <c r="AZ52" s="345" t="str">
        <f t="shared" si="276"/>
        <v/>
      </c>
      <c r="BA52" s="389"/>
      <c r="BB52" s="390"/>
      <c r="BC52" s="390"/>
      <c r="BD52" s="390"/>
      <c r="BE52" s="391"/>
      <c r="BF52" s="391"/>
      <c r="BG52" s="391"/>
      <c r="BH52" s="338"/>
      <c r="BI52" s="392"/>
      <c r="BJ52" s="393"/>
      <c r="BK52" s="393"/>
      <c r="BL52" s="393"/>
      <c r="BM52" s="393"/>
      <c r="BN52" s="393"/>
      <c r="BO52" s="351"/>
      <c r="BP52" s="391"/>
      <c r="BQ52" s="345">
        <f t="shared" si="292"/>
        <v>3</v>
      </c>
      <c r="BR52" s="389">
        <v>2</v>
      </c>
      <c r="BS52" s="390">
        <v>1</v>
      </c>
      <c r="BT52" s="390"/>
      <c r="BU52" s="390"/>
      <c r="BV52" s="348">
        <f t="shared" ref="BV52:BX52" si="422">IF(BR52&lt;&gt;0,$BQ$17*BR52,"")</f>
        <v>32</v>
      </c>
      <c r="BW52" s="348">
        <f t="shared" si="422"/>
        <v>16</v>
      </c>
      <c r="BX52" s="348" t="str">
        <f t="shared" si="422"/>
        <v/>
      </c>
      <c r="BY52" s="338"/>
      <c r="BZ52" s="392"/>
      <c r="CA52" s="393"/>
      <c r="CB52" s="393"/>
      <c r="CC52" s="393"/>
      <c r="CD52" s="393"/>
      <c r="CE52" s="393"/>
      <c r="CF52" s="393"/>
      <c r="CG52" s="391"/>
      <c r="CH52" s="345" t="str">
        <f t="shared" si="294"/>
        <v/>
      </c>
      <c r="CI52" s="389"/>
      <c r="CJ52" s="390"/>
      <c r="CK52" s="390"/>
      <c r="CL52" s="390"/>
      <c r="CM52" s="348" t="str">
        <f t="shared" ref="CM52:CO52" si="423">IF(CI52&lt;&gt;0,$CH$17*CI52,"")</f>
        <v/>
      </c>
      <c r="CN52" s="348" t="str">
        <f t="shared" si="423"/>
        <v/>
      </c>
      <c r="CO52" s="348" t="str">
        <f t="shared" si="423"/>
        <v/>
      </c>
      <c r="CP52" s="338"/>
      <c r="CQ52" s="392"/>
      <c r="CR52" s="393"/>
      <c r="CS52" s="393"/>
      <c r="CT52" s="393"/>
      <c r="CU52" s="393"/>
      <c r="CV52" s="393"/>
      <c r="CW52" s="393"/>
      <c r="CX52" s="391"/>
      <c r="CY52" s="345" t="str">
        <f t="shared" si="304"/>
        <v/>
      </c>
      <c r="CZ52" s="389"/>
      <c r="DA52" s="390"/>
      <c r="DB52" s="390"/>
      <c r="DC52" s="390"/>
      <c r="DD52" s="391"/>
      <c r="DE52" s="391"/>
      <c r="DF52" s="391"/>
      <c r="DG52" s="338"/>
      <c r="DH52" s="392"/>
      <c r="DI52" s="393"/>
      <c r="DJ52" s="393"/>
      <c r="DK52" s="393"/>
      <c r="DL52" s="393"/>
      <c r="DM52" s="393"/>
      <c r="DN52" s="393"/>
      <c r="DO52" s="391"/>
      <c r="DP52" s="345" t="str">
        <f t="shared" si="297"/>
        <v/>
      </c>
      <c r="DQ52" s="389"/>
      <c r="DR52" s="390"/>
      <c r="DS52" s="390"/>
      <c r="DT52" s="390"/>
      <c r="DU52" s="391"/>
      <c r="DV52" s="391"/>
      <c r="DW52" s="391"/>
      <c r="DX52" s="338"/>
      <c r="DY52" s="392"/>
      <c r="DZ52" s="393"/>
      <c r="EA52" s="393"/>
      <c r="EB52" s="393"/>
      <c r="EC52" s="393"/>
      <c r="ED52" s="393"/>
      <c r="EE52" s="393"/>
      <c r="EF52" s="391"/>
      <c r="EG52" s="345" t="str">
        <f t="shared" si="307"/>
        <v/>
      </c>
      <c r="EH52" s="389"/>
      <c r="EI52" s="390"/>
      <c r="EJ52" s="390"/>
      <c r="EK52" s="390"/>
      <c r="EL52" s="391"/>
      <c r="EM52" s="391"/>
      <c r="EN52" s="391"/>
      <c r="EO52" s="338"/>
      <c r="EP52" s="392"/>
      <c r="EQ52" s="393"/>
      <c r="ER52" s="393"/>
      <c r="ES52" s="393"/>
      <c r="ET52" s="393"/>
      <c r="EU52" s="393"/>
      <c r="EV52" s="393"/>
      <c r="EW52" s="391"/>
      <c r="EX52" s="345" t="str">
        <f t="shared" si="309"/>
        <v/>
      </c>
      <c r="EY52" s="389"/>
      <c r="EZ52" s="390"/>
      <c r="FA52" s="390"/>
      <c r="FB52" s="390"/>
      <c r="FC52" s="391"/>
      <c r="FD52" s="391"/>
      <c r="FE52" s="391"/>
      <c r="FF52" s="338"/>
      <c r="FG52" s="392"/>
      <c r="FH52" s="393"/>
      <c r="FI52" s="393"/>
      <c r="FJ52" s="393"/>
      <c r="FK52" s="393"/>
      <c r="FL52" s="393"/>
      <c r="FM52" s="393"/>
      <c r="FN52" s="391"/>
      <c r="FO52" s="357"/>
      <c r="FP52" s="389"/>
      <c r="FQ52" s="390"/>
      <c r="FR52" s="390"/>
      <c r="FS52" s="390"/>
      <c r="FT52" s="391"/>
      <c r="FU52" s="391"/>
      <c r="FV52" s="391"/>
      <c r="FW52" s="338"/>
      <c r="FX52" s="392"/>
      <c r="FY52" s="393"/>
      <c r="FZ52" s="393"/>
      <c r="GA52" s="393"/>
      <c r="GB52" s="393"/>
      <c r="GC52" s="393"/>
      <c r="GD52" s="393"/>
      <c r="GE52" s="391"/>
      <c r="GF52" s="357"/>
      <c r="GG52" s="389"/>
      <c r="GH52" s="390"/>
      <c r="GI52" s="390"/>
      <c r="GJ52" s="390"/>
      <c r="GK52" s="391"/>
      <c r="GL52" s="391"/>
      <c r="GM52" s="391"/>
      <c r="GN52" s="338"/>
      <c r="GO52" s="392"/>
      <c r="GP52" s="393"/>
      <c r="GQ52" s="393"/>
      <c r="GR52" s="393"/>
      <c r="GS52" s="393"/>
      <c r="GT52" s="393"/>
      <c r="GU52" s="393"/>
      <c r="GV52" s="391"/>
      <c r="GW52" s="357"/>
      <c r="GX52" s="389"/>
      <c r="GY52" s="390"/>
      <c r="GZ52" s="390"/>
      <c r="HA52" s="390"/>
      <c r="HB52" s="391"/>
      <c r="HC52" s="391"/>
      <c r="HD52" s="391"/>
      <c r="HE52" s="338"/>
      <c r="HF52" s="392"/>
      <c r="HG52" s="393"/>
      <c r="HH52" s="393"/>
      <c r="HI52" s="393"/>
      <c r="HJ52" s="393"/>
      <c r="HK52" s="393"/>
      <c r="HL52" s="393"/>
      <c r="HM52" s="391"/>
      <c r="HN52" s="357"/>
      <c r="HO52" s="346"/>
      <c r="HP52" s="347"/>
      <c r="HQ52" s="347"/>
      <c r="HR52" s="347"/>
      <c r="HS52" s="348"/>
      <c r="HT52" s="348"/>
      <c r="HU52" s="348"/>
      <c r="HV52" s="349"/>
      <c r="HW52" s="350"/>
      <c r="HX52" s="351"/>
      <c r="HY52" s="351"/>
      <c r="HZ52" s="351"/>
      <c r="IA52" s="351"/>
      <c r="IB52" s="351"/>
      <c r="IC52" s="351"/>
      <c r="ID52" s="348"/>
      <c r="IE52" s="352"/>
    </row>
    <row r="53" spans="1:239" ht="18" customHeight="1">
      <c r="A53" s="332" t="s">
        <v>207</v>
      </c>
      <c r="B53" s="333"/>
      <c r="C53" s="334" t="s">
        <v>208</v>
      </c>
      <c r="D53" s="335"/>
      <c r="E53" s="336"/>
      <c r="F53" s="336"/>
      <c r="G53" s="336"/>
      <c r="H53" s="337"/>
      <c r="I53" s="336"/>
      <c r="J53" s="336"/>
      <c r="K53" s="336">
        <v>4</v>
      </c>
      <c r="L53" s="336"/>
      <c r="M53" s="336"/>
      <c r="N53" s="336"/>
      <c r="O53" s="338"/>
      <c r="P53" s="338"/>
      <c r="Q53" s="336"/>
      <c r="R53" s="336"/>
      <c r="S53" s="336"/>
      <c r="T53" s="337"/>
      <c r="U53" s="336"/>
      <c r="V53" s="336"/>
      <c r="W53" s="336"/>
      <c r="X53" s="336"/>
      <c r="Y53" s="362">
        <v>4</v>
      </c>
      <c r="Z53" s="340"/>
      <c r="AA53" s="388">
        <f t="shared" si="409"/>
        <v>120</v>
      </c>
      <c r="AB53" s="336">
        <f t="shared" si="410"/>
        <v>54</v>
      </c>
      <c r="AC53" s="338">
        <f t="shared" ref="AC53:AE53" si="424">$AI$17*AJ53+BA53*$AZ$17+BR53*$BQ$17+CI53*$CH$17+CZ53*$CY$17+DQ53*$DP$17+EH53*$EG$17+EY53*$EX$17+FP53*$FO$17+GX53*$GW$17+GG53*$GF$17+HO53*$HN$17</f>
        <v>36</v>
      </c>
      <c r="AD53" s="338">
        <f t="shared" si="424"/>
        <v>18</v>
      </c>
      <c r="AE53" s="338">
        <f t="shared" si="424"/>
        <v>0</v>
      </c>
      <c r="AF53" s="342">
        <f t="shared" si="412"/>
        <v>66</v>
      </c>
      <c r="AG53" s="343">
        <f t="shared" si="413"/>
        <v>0.55000000000000004</v>
      </c>
      <c r="AH53" s="344"/>
      <c r="AI53" s="357"/>
      <c r="AJ53" s="389"/>
      <c r="AK53" s="390"/>
      <c r="AL53" s="390"/>
      <c r="AM53" s="390"/>
      <c r="AN53" s="391"/>
      <c r="AO53" s="391"/>
      <c r="AP53" s="391"/>
      <c r="AQ53" s="338"/>
      <c r="AR53" s="392"/>
      <c r="AS53" s="393"/>
      <c r="AT53" s="393"/>
      <c r="AU53" s="393"/>
      <c r="AV53" s="393"/>
      <c r="AW53" s="393"/>
      <c r="AX53" s="351"/>
      <c r="AY53" s="391"/>
      <c r="AZ53" s="345" t="str">
        <f t="shared" si="276"/>
        <v/>
      </c>
      <c r="BA53" s="389"/>
      <c r="BB53" s="390"/>
      <c r="BC53" s="390"/>
      <c r="BD53" s="390"/>
      <c r="BE53" s="391"/>
      <c r="BF53" s="391"/>
      <c r="BG53" s="391"/>
      <c r="BH53" s="338"/>
      <c r="BI53" s="392"/>
      <c r="BJ53" s="393"/>
      <c r="BK53" s="393"/>
      <c r="BL53" s="393"/>
      <c r="BM53" s="393"/>
      <c r="BN53" s="393"/>
      <c r="BO53" s="351"/>
      <c r="BP53" s="391"/>
      <c r="BQ53" s="345" t="str">
        <f t="shared" si="292"/>
        <v/>
      </c>
      <c r="BR53" s="389"/>
      <c r="BS53" s="390"/>
      <c r="BT53" s="390"/>
      <c r="BU53" s="390"/>
      <c r="BV53" s="348" t="str">
        <f t="shared" ref="BV53:BX53" si="425">IF(BR53&lt;&gt;0,$BQ$17*BR53,"")</f>
        <v/>
      </c>
      <c r="BW53" s="348" t="str">
        <f t="shared" si="425"/>
        <v/>
      </c>
      <c r="BX53" s="348" t="str">
        <f t="shared" si="425"/>
        <v/>
      </c>
      <c r="BY53" s="338"/>
      <c r="BZ53" s="392"/>
      <c r="CA53" s="393"/>
      <c r="CB53" s="393"/>
      <c r="CC53" s="393"/>
      <c r="CD53" s="393"/>
      <c r="CE53" s="393"/>
      <c r="CF53" s="393"/>
      <c r="CG53" s="391"/>
      <c r="CH53" s="345">
        <f t="shared" si="294"/>
        <v>3</v>
      </c>
      <c r="CI53" s="389">
        <v>2</v>
      </c>
      <c r="CJ53" s="390">
        <v>1</v>
      </c>
      <c r="CK53" s="390"/>
      <c r="CL53" s="390"/>
      <c r="CM53" s="348">
        <f t="shared" ref="CM53:CO53" si="426">IF(CI53&lt;&gt;0,$CH$17*CI53,"")</f>
        <v>36</v>
      </c>
      <c r="CN53" s="348">
        <f t="shared" si="426"/>
        <v>18</v>
      </c>
      <c r="CO53" s="348" t="str">
        <f t="shared" si="426"/>
        <v/>
      </c>
      <c r="CP53" s="338"/>
      <c r="CQ53" s="392"/>
      <c r="CR53" s="393"/>
      <c r="CS53" s="393"/>
      <c r="CT53" s="393"/>
      <c r="CU53" s="393"/>
      <c r="CV53" s="393"/>
      <c r="CW53" s="393"/>
      <c r="CX53" s="391"/>
      <c r="CY53" s="345" t="str">
        <f t="shared" si="304"/>
        <v/>
      </c>
      <c r="CZ53" s="389"/>
      <c r="DA53" s="390"/>
      <c r="DB53" s="390"/>
      <c r="DC53" s="390"/>
      <c r="DD53" s="391"/>
      <c r="DE53" s="391"/>
      <c r="DF53" s="391"/>
      <c r="DG53" s="338"/>
      <c r="DH53" s="392"/>
      <c r="DI53" s="393"/>
      <c r="DJ53" s="393"/>
      <c r="DK53" s="393"/>
      <c r="DL53" s="393"/>
      <c r="DM53" s="393"/>
      <c r="DN53" s="393"/>
      <c r="DO53" s="391"/>
      <c r="DP53" s="345" t="str">
        <f t="shared" si="297"/>
        <v/>
      </c>
      <c r="DQ53" s="389"/>
      <c r="DR53" s="390"/>
      <c r="DS53" s="390"/>
      <c r="DT53" s="390"/>
      <c r="DU53" s="391"/>
      <c r="DV53" s="391"/>
      <c r="DW53" s="391"/>
      <c r="DX53" s="338"/>
      <c r="DY53" s="392"/>
      <c r="DZ53" s="393"/>
      <c r="EA53" s="393"/>
      <c r="EB53" s="393"/>
      <c r="EC53" s="393"/>
      <c r="ED53" s="393"/>
      <c r="EE53" s="393"/>
      <c r="EF53" s="391"/>
      <c r="EG53" s="345" t="str">
        <f t="shared" si="307"/>
        <v/>
      </c>
      <c r="EH53" s="389"/>
      <c r="EI53" s="390"/>
      <c r="EJ53" s="390"/>
      <c r="EK53" s="390"/>
      <c r="EL53" s="391"/>
      <c r="EM53" s="391"/>
      <c r="EN53" s="391"/>
      <c r="EO53" s="338"/>
      <c r="EP53" s="392"/>
      <c r="EQ53" s="393"/>
      <c r="ER53" s="393"/>
      <c r="ES53" s="393"/>
      <c r="ET53" s="393"/>
      <c r="EU53" s="393"/>
      <c r="EV53" s="393"/>
      <c r="EW53" s="391"/>
      <c r="EX53" s="345" t="str">
        <f t="shared" si="309"/>
        <v/>
      </c>
      <c r="EY53" s="389"/>
      <c r="EZ53" s="390"/>
      <c r="FA53" s="390"/>
      <c r="FB53" s="390"/>
      <c r="FC53" s="391"/>
      <c r="FD53" s="391"/>
      <c r="FE53" s="391"/>
      <c r="FF53" s="338"/>
      <c r="FG53" s="392"/>
      <c r="FH53" s="393"/>
      <c r="FI53" s="393"/>
      <c r="FJ53" s="393"/>
      <c r="FK53" s="393"/>
      <c r="FL53" s="393"/>
      <c r="FM53" s="393"/>
      <c r="FN53" s="391"/>
      <c r="FO53" s="357"/>
      <c r="FP53" s="389"/>
      <c r="FQ53" s="390"/>
      <c r="FR53" s="390"/>
      <c r="FS53" s="390"/>
      <c r="FT53" s="391"/>
      <c r="FU53" s="391"/>
      <c r="FV53" s="391"/>
      <c r="FW53" s="338"/>
      <c r="FX53" s="392"/>
      <c r="FY53" s="393"/>
      <c r="FZ53" s="393"/>
      <c r="GA53" s="393"/>
      <c r="GB53" s="393"/>
      <c r="GC53" s="393"/>
      <c r="GD53" s="393"/>
      <c r="GE53" s="391"/>
      <c r="GF53" s="357"/>
      <c r="GG53" s="389"/>
      <c r="GH53" s="390"/>
      <c r="GI53" s="390"/>
      <c r="GJ53" s="390"/>
      <c r="GK53" s="391"/>
      <c r="GL53" s="391"/>
      <c r="GM53" s="391"/>
      <c r="GN53" s="338"/>
      <c r="GO53" s="392"/>
      <c r="GP53" s="393"/>
      <c r="GQ53" s="393"/>
      <c r="GR53" s="393"/>
      <c r="GS53" s="393"/>
      <c r="GT53" s="393"/>
      <c r="GU53" s="393"/>
      <c r="GV53" s="391"/>
      <c r="GW53" s="357"/>
      <c r="GX53" s="389"/>
      <c r="GY53" s="390"/>
      <c r="GZ53" s="390"/>
      <c r="HA53" s="390"/>
      <c r="HB53" s="391"/>
      <c r="HC53" s="391"/>
      <c r="HD53" s="391"/>
      <c r="HE53" s="338"/>
      <c r="HF53" s="392"/>
      <c r="HG53" s="393"/>
      <c r="HH53" s="393"/>
      <c r="HI53" s="393"/>
      <c r="HJ53" s="393"/>
      <c r="HK53" s="393"/>
      <c r="HL53" s="393"/>
      <c r="HM53" s="391"/>
      <c r="HN53" s="357"/>
      <c r="HO53" s="346"/>
      <c r="HP53" s="347"/>
      <c r="HQ53" s="347"/>
      <c r="HR53" s="347"/>
      <c r="HS53" s="348"/>
      <c r="HT53" s="348"/>
      <c r="HU53" s="348"/>
      <c r="HV53" s="349"/>
      <c r="HW53" s="350"/>
      <c r="HX53" s="351"/>
      <c r="HY53" s="351"/>
      <c r="HZ53" s="351"/>
      <c r="IA53" s="351"/>
      <c r="IB53" s="351"/>
      <c r="IC53" s="351"/>
      <c r="ID53" s="348"/>
      <c r="IE53" s="352"/>
    </row>
    <row r="54" spans="1:239" ht="18" customHeight="1">
      <c r="A54" s="332" t="s">
        <v>209</v>
      </c>
      <c r="B54" s="333"/>
      <c r="C54" s="334" t="s">
        <v>210</v>
      </c>
      <c r="D54" s="335"/>
      <c r="E54" s="336"/>
      <c r="F54" s="336"/>
      <c r="G54" s="336"/>
      <c r="H54" s="337"/>
      <c r="I54" s="336"/>
      <c r="J54" s="336"/>
      <c r="K54" s="336">
        <v>4</v>
      </c>
      <c r="L54" s="336"/>
      <c r="M54" s="336"/>
      <c r="N54" s="336"/>
      <c r="O54" s="338"/>
      <c r="P54" s="338"/>
      <c r="Q54" s="336"/>
      <c r="R54" s="336"/>
      <c r="S54" s="336"/>
      <c r="T54" s="337"/>
      <c r="U54" s="336"/>
      <c r="V54" s="336"/>
      <c r="W54" s="336"/>
      <c r="X54" s="336"/>
      <c r="Y54" s="362">
        <v>4</v>
      </c>
      <c r="Z54" s="340"/>
      <c r="AA54" s="388">
        <f t="shared" si="409"/>
        <v>120</v>
      </c>
      <c r="AB54" s="336">
        <f t="shared" si="410"/>
        <v>54</v>
      </c>
      <c r="AC54" s="338">
        <f t="shared" ref="AC54:AE54" si="427">$AI$17*AJ54+BA54*$AZ$17+BR54*$BQ$17+CI54*$CH$17+CZ54*$CY$17+DQ54*$DP$17+EH54*$EG$17+EY54*$EX$17+FP54*$FO$17+GX54*$GW$17+GG54*$GF$17+HO54*$HN$17</f>
        <v>36</v>
      </c>
      <c r="AD54" s="338">
        <f t="shared" si="427"/>
        <v>18</v>
      </c>
      <c r="AE54" s="338">
        <f t="shared" si="427"/>
        <v>0</v>
      </c>
      <c r="AF54" s="342">
        <f t="shared" si="412"/>
        <v>66</v>
      </c>
      <c r="AG54" s="343">
        <f t="shared" si="413"/>
        <v>0.55000000000000004</v>
      </c>
      <c r="AH54" s="344"/>
      <c r="AI54" s="357"/>
      <c r="AJ54" s="389"/>
      <c r="AK54" s="390"/>
      <c r="AL54" s="390"/>
      <c r="AM54" s="390"/>
      <c r="AN54" s="391"/>
      <c r="AO54" s="391"/>
      <c r="AP54" s="391"/>
      <c r="AQ54" s="338"/>
      <c r="AR54" s="392"/>
      <c r="AS54" s="393"/>
      <c r="AT54" s="393"/>
      <c r="AU54" s="393"/>
      <c r="AV54" s="393"/>
      <c r="AW54" s="393"/>
      <c r="AX54" s="351"/>
      <c r="AY54" s="391"/>
      <c r="AZ54" s="345" t="str">
        <f t="shared" si="276"/>
        <v/>
      </c>
      <c r="BA54" s="389"/>
      <c r="BB54" s="390"/>
      <c r="BC54" s="390"/>
      <c r="BD54" s="390"/>
      <c r="BE54" s="391"/>
      <c r="BF54" s="391"/>
      <c r="BG54" s="391"/>
      <c r="BH54" s="338"/>
      <c r="BI54" s="392"/>
      <c r="BJ54" s="393"/>
      <c r="BK54" s="393"/>
      <c r="BL54" s="393"/>
      <c r="BM54" s="393"/>
      <c r="BN54" s="393"/>
      <c r="BO54" s="351"/>
      <c r="BP54" s="391"/>
      <c r="BQ54" s="345" t="str">
        <f t="shared" si="292"/>
        <v/>
      </c>
      <c r="BR54" s="389"/>
      <c r="BS54" s="390"/>
      <c r="BT54" s="390"/>
      <c r="BU54" s="390"/>
      <c r="BV54" s="348" t="str">
        <f t="shared" ref="BV54:BX54" si="428">IF(BR54&lt;&gt;0,$BQ$17*BR54,"")</f>
        <v/>
      </c>
      <c r="BW54" s="348" t="str">
        <f t="shared" si="428"/>
        <v/>
      </c>
      <c r="BX54" s="348" t="str">
        <f t="shared" si="428"/>
        <v/>
      </c>
      <c r="BY54" s="338"/>
      <c r="BZ54" s="392"/>
      <c r="CA54" s="393"/>
      <c r="CB54" s="393"/>
      <c r="CC54" s="393"/>
      <c r="CD54" s="393"/>
      <c r="CE54" s="393"/>
      <c r="CF54" s="393"/>
      <c r="CG54" s="391"/>
      <c r="CH54" s="345">
        <f t="shared" si="294"/>
        <v>3</v>
      </c>
      <c r="CI54" s="389">
        <v>2</v>
      </c>
      <c r="CJ54" s="390">
        <v>1</v>
      </c>
      <c r="CK54" s="390"/>
      <c r="CL54" s="390"/>
      <c r="CM54" s="348">
        <f t="shared" ref="CM54:CO54" si="429">IF(CI54&lt;&gt;0,$CH$17*CI54,"")</f>
        <v>36</v>
      </c>
      <c r="CN54" s="348">
        <f t="shared" si="429"/>
        <v>18</v>
      </c>
      <c r="CO54" s="348" t="str">
        <f t="shared" si="429"/>
        <v/>
      </c>
      <c r="CP54" s="338"/>
      <c r="CQ54" s="392"/>
      <c r="CR54" s="393"/>
      <c r="CS54" s="393"/>
      <c r="CT54" s="393"/>
      <c r="CU54" s="393"/>
      <c r="CV54" s="393"/>
      <c r="CW54" s="393"/>
      <c r="CX54" s="391"/>
      <c r="CY54" s="345" t="str">
        <f t="shared" si="304"/>
        <v/>
      </c>
      <c r="CZ54" s="389"/>
      <c r="DA54" s="390"/>
      <c r="DB54" s="390"/>
      <c r="DC54" s="390"/>
      <c r="DD54" s="391"/>
      <c r="DE54" s="391"/>
      <c r="DF54" s="391"/>
      <c r="DG54" s="338"/>
      <c r="DH54" s="392"/>
      <c r="DI54" s="393"/>
      <c r="DJ54" s="393"/>
      <c r="DK54" s="393"/>
      <c r="DL54" s="393"/>
      <c r="DM54" s="393"/>
      <c r="DN54" s="393"/>
      <c r="DO54" s="391"/>
      <c r="DP54" s="345" t="str">
        <f t="shared" si="297"/>
        <v/>
      </c>
      <c r="DQ54" s="389"/>
      <c r="DR54" s="390"/>
      <c r="DS54" s="390"/>
      <c r="DT54" s="390"/>
      <c r="DU54" s="391"/>
      <c r="DV54" s="391"/>
      <c r="DW54" s="391"/>
      <c r="DX54" s="338"/>
      <c r="DY54" s="392"/>
      <c r="DZ54" s="393"/>
      <c r="EA54" s="393"/>
      <c r="EB54" s="393"/>
      <c r="EC54" s="393"/>
      <c r="ED54" s="393"/>
      <c r="EE54" s="393"/>
      <c r="EF54" s="391"/>
      <c r="EG54" s="345" t="str">
        <f t="shared" si="307"/>
        <v/>
      </c>
      <c r="EH54" s="389"/>
      <c r="EI54" s="390"/>
      <c r="EJ54" s="390"/>
      <c r="EK54" s="390"/>
      <c r="EL54" s="391"/>
      <c r="EM54" s="391"/>
      <c r="EN54" s="391"/>
      <c r="EO54" s="338"/>
      <c r="EP54" s="392"/>
      <c r="EQ54" s="393"/>
      <c r="ER54" s="393"/>
      <c r="ES54" s="393"/>
      <c r="ET54" s="393"/>
      <c r="EU54" s="393"/>
      <c r="EV54" s="393"/>
      <c r="EW54" s="391"/>
      <c r="EX54" s="345" t="str">
        <f t="shared" si="309"/>
        <v/>
      </c>
      <c r="EY54" s="389"/>
      <c r="EZ54" s="390"/>
      <c r="FA54" s="390"/>
      <c r="FB54" s="390"/>
      <c r="FC54" s="391"/>
      <c r="FD54" s="391"/>
      <c r="FE54" s="391"/>
      <c r="FF54" s="338"/>
      <c r="FG54" s="392"/>
      <c r="FH54" s="393"/>
      <c r="FI54" s="393"/>
      <c r="FJ54" s="393"/>
      <c r="FK54" s="393"/>
      <c r="FL54" s="393"/>
      <c r="FM54" s="393"/>
      <c r="FN54" s="391"/>
      <c r="FO54" s="357"/>
      <c r="FP54" s="389"/>
      <c r="FQ54" s="390"/>
      <c r="FR54" s="390"/>
      <c r="FS54" s="390"/>
      <c r="FT54" s="391"/>
      <c r="FU54" s="391"/>
      <c r="FV54" s="391"/>
      <c r="FW54" s="338"/>
      <c r="FX54" s="392"/>
      <c r="FY54" s="393"/>
      <c r="FZ54" s="393"/>
      <c r="GA54" s="393"/>
      <c r="GB54" s="393"/>
      <c r="GC54" s="393"/>
      <c r="GD54" s="393"/>
      <c r="GE54" s="391"/>
      <c r="GF54" s="357"/>
      <c r="GG54" s="389"/>
      <c r="GH54" s="390"/>
      <c r="GI54" s="390"/>
      <c r="GJ54" s="390"/>
      <c r="GK54" s="391"/>
      <c r="GL54" s="391"/>
      <c r="GM54" s="391"/>
      <c r="GN54" s="338"/>
      <c r="GO54" s="392"/>
      <c r="GP54" s="393"/>
      <c r="GQ54" s="393"/>
      <c r="GR54" s="393"/>
      <c r="GS54" s="393"/>
      <c r="GT54" s="393"/>
      <c r="GU54" s="393"/>
      <c r="GV54" s="391"/>
      <c r="GW54" s="357"/>
      <c r="GX54" s="389"/>
      <c r="GY54" s="390"/>
      <c r="GZ54" s="390"/>
      <c r="HA54" s="390"/>
      <c r="HB54" s="391"/>
      <c r="HC54" s="391"/>
      <c r="HD54" s="391"/>
      <c r="HE54" s="338"/>
      <c r="HF54" s="392"/>
      <c r="HG54" s="393"/>
      <c r="HH54" s="393"/>
      <c r="HI54" s="393"/>
      <c r="HJ54" s="393"/>
      <c r="HK54" s="393"/>
      <c r="HL54" s="393"/>
      <c r="HM54" s="391"/>
      <c r="HN54" s="357"/>
      <c r="HO54" s="346"/>
      <c r="HP54" s="347"/>
      <c r="HQ54" s="347"/>
      <c r="HR54" s="347"/>
      <c r="HS54" s="348"/>
      <c r="HT54" s="348"/>
      <c r="HU54" s="348"/>
      <c r="HV54" s="349"/>
      <c r="HW54" s="350"/>
      <c r="HX54" s="351"/>
      <c r="HY54" s="351"/>
      <c r="HZ54" s="351"/>
      <c r="IA54" s="351"/>
      <c r="IB54" s="351"/>
      <c r="IC54" s="351"/>
      <c r="ID54" s="348"/>
      <c r="IE54" s="352"/>
    </row>
    <row r="55" spans="1:239" ht="18" customHeight="1">
      <c r="A55" s="332" t="s">
        <v>211</v>
      </c>
      <c r="B55" s="333"/>
      <c r="C55" s="334" t="s">
        <v>212</v>
      </c>
      <c r="D55" s="335" t="s">
        <v>170</v>
      </c>
      <c r="E55" s="336"/>
      <c r="F55" s="336"/>
      <c r="G55" s="336"/>
      <c r="H55" s="337"/>
      <c r="I55" s="336"/>
      <c r="J55" s="336"/>
      <c r="K55" s="336">
        <v>4</v>
      </c>
      <c r="L55" s="336"/>
      <c r="M55" s="336"/>
      <c r="N55" s="336"/>
      <c r="O55" s="338"/>
      <c r="P55" s="338"/>
      <c r="Q55" s="336"/>
      <c r="R55" s="336"/>
      <c r="S55" s="336"/>
      <c r="T55" s="337"/>
      <c r="U55" s="336"/>
      <c r="V55" s="336"/>
      <c r="W55" s="336"/>
      <c r="X55" s="336"/>
      <c r="Y55" s="362">
        <v>4</v>
      </c>
      <c r="Z55" s="340"/>
      <c r="AA55" s="388">
        <f t="shared" si="409"/>
        <v>120</v>
      </c>
      <c r="AB55" s="336">
        <f t="shared" si="410"/>
        <v>54</v>
      </c>
      <c r="AC55" s="338">
        <f t="shared" ref="AC55:AE55" si="430">$AI$17*AJ55+BA55*$AZ$17+BR55*$BQ$17+CI55*$CH$17+CZ55*$CY$17+DQ55*$DP$17+EH55*$EG$17+EY55*$EX$17+FP55*$FO$17+GX55*$GW$17+GG55*$GF$17+HO55*$HN$17</f>
        <v>36</v>
      </c>
      <c r="AD55" s="338">
        <f t="shared" si="430"/>
        <v>18</v>
      </c>
      <c r="AE55" s="338">
        <f t="shared" si="430"/>
        <v>0</v>
      </c>
      <c r="AF55" s="342">
        <f t="shared" si="412"/>
        <v>66</v>
      </c>
      <c r="AG55" s="343">
        <f t="shared" si="413"/>
        <v>0.55000000000000004</v>
      </c>
      <c r="AH55" s="344">
        <f>AF55-SUM(AQ55,BH55,BY55,CP55,DG55,DX55,EO55,FF55,FW55,GN55,HE55,HV55)</f>
        <v>66</v>
      </c>
      <c r="AI55" s="357"/>
      <c r="AJ55" s="346"/>
      <c r="AK55" s="347"/>
      <c r="AL55" s="347"/>
      <c r="AM55" s="347"/>
      <c r="AN55" s="348"/>
      <c r="AO55" s="348"/>
      <c r="AP55" s="348"/>
      <c r="AQ55" s="349"/>
      <c r="AR55" s="350"/>
      <c r="AS55" s="351"/>
      <c r="AT55" s="351"/>
      <c r="AU55" s="351"/>
      <c r="AV55" s="351"/>
      <c r="AW55" s="351"/>
      <c r="AX55" s="351"/>
      <c r="AY55" s="348"/>
      <c r="AZ55" s="345" t="str">
        <f t="shared" si="276"/>
        <v/>
      </c>
      <c r="BA55" s="346"/>
      <c r="BB55" s="347"/>
      <c r="BC55" s="347"/>
      <c r="BD55" s="347"/>
      <c r="BE55" s="348"/>
      <c r="BF55" s="348"/>
      <c r="BG55" s="348"/>
      <c r="BH55" s="349"/>
      <c r="BI55" s="350"/>
      <c r="BJ55" s="351"/>
      <c r="BK55" s="351"/>
      <c r="BL55" s="351"/>
      <c r="BM55" s="351"/>
      <c r="BN55" s="351"/>
      <c r="BO55" s="351"/>
      <c r="BP55" s="348"/>
      <c r="BQ55" s="345" t="str">
        <f t="shared" si="292"/>
        <v/>
      </c>
      <c r="BR55" s="346"/>
      <c r="BS55" s="347"/>
      <c r="BT55" s="347"/>
      <c r="BU55" s="347"/>
      <c r="BV55" s="348" t="str">
        <f t="shared" ref="BV55:BX55" si="431">IF(BR55&lt;&gt;0,$BQ$17*BR55,"")</f>
        <v/>
      </c>
      <c r="BW55" s="348" t="str">
        <f t="shared" si="431"/>
        <v/>
      </c>
      <c r="BX55" s="348" t="str">
        <f t="shared" si="431"/>
        <v/>
      </c>
      <c r="BY55" s="349"/>
      <c r="BZ55" s="350"/>
      <c r="CA55" s="351"/>
      <c r="CB55" s="351"/>
      <c r="CC55" s="351"/>
      <c r="CD55" s="351"/>
      <c r="CE55" s="351"/>
      <c r="CF55" s="351"/>
      <c r="CG55" s="348"/>
      <c r="CH55" s="345">
        <f t="shared" si="294"/>
        <v>3</v>
      </c>
      <c r="CI55" s="346">
        <v>2</v>
      </c>
      <c r="CJ55" s="347">
        <v>1</v>
      </c>
      <c r="CK55" s="347"/>
      <c r="CL55" s="347"/>
      <c r="CM55" s="348">
        <f t="shared" ref="CM55:CO55" si="432">IF(CI55&lt;&gt;0,$CH$17*CI55,"")</f>
        <v>36</v>
      </c>
      <c r="CN55" s="348">
        <f t="shared" si="432"/>
        <v>18</v>
      </c>
      <c r="CO55" s="348" t="str">
        <f t="shared" si="432"/>
        <v/>
      </c>
      <c r="CP55" s="349"/>
      <c r="CQ55" s="350"/>
      <c r="CR55" s="351"/>
      <c r="CS55" s="351"/>
      <c r="CT55" s="351"/>
      <c r="CU55" s="351"/>
      <c r="CV55" s="351"/>
      <c r="CW55" s="351"/>
      <c r="CX55" s="348"/>
      <c r="CY55" s="345" t="str">
        <f t="shared" si="304"/>
        <v/>
      </c>
      <c r="CZ55" s="346"/>
      <c r="DA55" s="347"/>
      <c r="DB55" s="347"/>
      <c r="DC55" s="347"/>
      <c r="DD55" s="348"/>
      <c r="DE55" s="348"/>
      <c r="DF55" s="348"/>
      <c r="DG55" s="349"/>
      <c r="DH55" s="350"/>
      <c r="DI55" s="351"/>
      <c r="DJ55" s="351"/>
      <c r="DK55" s="351"/>
      <c r="DL55" s="351"/>
      <c r="DM55" s="351"/>
      <c r="DN55" s="351"/>
      <c r="DO55" s="348"/>
      <c r="DP55" s="345" t="str">
        <f t="shared" si="297"/>
        <v/>
      </c>
      <c r="DQ55" s="346"/>
      <c r="DR55" s="347"/>
      <c r="DS55" s="347"/>
      <c r="DT55" s="347"/>
      <c r="DU55" s="348"/>
      <c r="DV55" s="348"/>
      <c r="DW55" s="348"/>
      <c r="DX55" s="349"/>
      <c r="DY55" s="350"/>
      <c r="DZ55" s="351"/>
      <c r="EA55" s="351"/>
      <c r="EB55" s="351"/>
      <c r="EC55" s="351"/>
      <c r="ED55" s="351"/>
      <c r="EE55" s="351"/>
      <c r="EF55" s="348"/>
      <c r="EG55" s="345" t="str">
        <f t="shared" si="307"/>
        <v/>
      </c>
      <c r="EH55" s="346"/>
      <c r="EI55" s="347"/>
      <c r="EJ55" s="347"/>
      <c r="EK55" s="347"/>
      <c r="EL55" s="348"/>
      <c r="EM55" s="348"/>
      <c r="EN55" s="348"/>
      <c r="EO55" s="349"/>
      <c r="EP55" s="350"/>
      <c r="EQ55" s="351"/>
      <c r="ER55" s="351"/>
      <c r="ES55" s="351"/>
      <c r="ET55" s="351"/>
      <c r="EU55" s="351"/>
      <c r="EV55" s="351"/>
      <c r="EW55" s="348"/>
      <c r="EX55" s="345" t="str">
        <f t="shared" si="309"/>
        <v/>
      </c>
      <c r="EY55" s="346"/>
      <c r="EZ55" s="347"/>
      <c r="FA55" s="347"/>
      <c r="FB55" s="347"/>
      <c r="FC55" s="348" t="str">
        <f t="shared" ref="FC55:FE55" si="433">IF(EY55&lt;&gt;0,$EX$17*EY55,"")</f>
        <v/>
      </c>
      <c r="FD55" s="348" t="str">
        <f t="shared" si="433"/>
        <v/>
      </c>
      <c r="FE55" s="348" t="str">
        <f t="shared" si="433"/>
        <v/>
      </c>
      <c r="FF55" s="349"/>
      <c r="FG55" s="350" t="str">
        <f>IF(FB55&lt;&gt;0,$EX$17*FB55,"")</f>
        <v/>
      </c>
      <c r="FH55" s="351" t="str">
        <f>IF(($O55=$EX$15),"КП","")</f>
        <v/>
      </c>
      <c r="FI55" s="351" t="str">
        <f>IF(($P55=$EX$15),"КР","")</f>
        <v/>
      </c>
      <c r="FJ55" s="351" t="str">
        <f>IF(($Q55=$EX$15),"РГР",IF(($R55=$EX$15),"РГР",IF(($S55=$EX$15),"РГР",IF(($T55=$EX$15),"РГР",""))))</f>
        <v/>
      </c>
      <c r="FK55" s="351" t="str">
        <f>IF(($U55=$EX$15),"контр",IF(($V55=$EX$15),"контр",IF(($W55=$EX$15),"контр",IF(($X55=$EX$15),"контр",""))))</f>
        <v/>
      </c>
      <c r="FL55" s="351" t="str">
        <f>IF(($E55=$EX$15),"іспит",IF(($F55=$EX$15),"іспит",IF(($G55=$EX$15),"іспит",IF(($H55=$EX$15),"іспит",""))))</f>
        <v/>
      </c>
      <c r="FM55" s="351" t="str">
        <f>IF(($I55=$EX$15),"залік",IF(($K55=$EX$15),"залік",IF(($L55=$EX$15),"залік",IF(($M55=$EX$15),"залік",IF(($N55=$EX$15),"залік","")))))</f>
        <v/>
      </c>
      <c r="FN55" s="348" t="str">
        <f>IF(SUM(EY55:FA55)&lt;&gt;0,SUM(FC55:FF55),"")</f>
        <v/>
      </c>
      <c r="FO55" s="357" t="str">
        <f>IF(SUM(FP55:FR55)&lt;&gt;0,SUM(FP55:FR55),"")</f>
        <v/>
      </c>
      <c r="FP55" s="346"/>
      <c r="FQ55" s="347"/>
      <c r="FR55" s="347"/>
      <c r="FS55" s="347"/>
      <c r="FT55" s="348" t="str">
        <f t="shared" ref="FT55:FV55" si="434">IF(FP55&lt;&gt;0,$FO$17*FP55,"")</f>
        <v/>
      </c>
      <c r="FU55" s="348" t="str">
        <f t="shared" si="434"/>
        <v/>
      </c>
      <c r="FV55" s="348" t="str">
        <f t="shared" si="434"/>
        <v/>
      </c>
      <c r="FW55" s="349"/>
      <c r="FX55" s="350" t="str">
        <f>IF(FS55&lt;&gt;0,$FO$17*FS55,"")</f>
        <v/>
      </c>
      <c r="FY55" s="351" t="str">
        <f>IF(($O55=$FO$15),"КП","")</f>
        <v/>
      </c>
      <c r="FZ55" s="351" t="str">
        <f>IF(($P55=$FO$15),"КР","")</f>
        <v/>
      </c>
      <c r="GA55" s="351" t="str">
        <f>IF(($Q55=$FO$15),"РГР",IF(($R55=$FO$15),"РГР",IF(($S55=$FO$15),"РГР",IF(($T55=$FO$15),"РГР",""))))</f>
        <v/>
      </c>
      <c r="GB55" s="351" t="str">
        <f>IF(($U55=$FO$15),"контр",IF(($V55=$FO$15),"контр",IF(($W55=$FO$15),"контр",IF(($X55=$FO$15),"контр",""))))</f>
        <v/>
      </c>
      <c r="GC55" s="351" t="str">
        <f>IF(($E55=$FO$15),"іспит",IF(($F55=$FO$15),"іспит",IF(($G55=$FO$15),"іспит",IF(($H55=$FO$15),"іспит",""))))</f>
        <v/>
      </c>
      <c r="GD55" s="351" t="str">
        <f>IF(($I55=$FO$15),"залік",IF(($K55=$FO$15),"залік",IF(($L55=$FO$15),"залік",IF(($M55=$FO$15),"залік",IF(($N55=$FO$15),"залік","")))))</f>
        <v/>
      </c>
      <c r="GE55" s="348" t="str">
        <f>IF(SUM(FP55:FR55)&lt;&gt;0,SUM(FT55:FW55),"")</f>
        <v/>
      </c>
      <c r="GF55" s="357" t="str">
        <f>IF(SUM(GG55:GI55)&lt;&gt;0,SUM(GG55:GI55),"")</f>
        <v/>
      </c>
      <c r="GG55" s="346"/>
      <c r="GH55" s="347"/>
      <c r="GI55" s="347"/>
      <c r="GJ55" s="347"/>
      <c r="GK55" s="348" t="str">
        <f t="shared" ref="GK55:GM55" si="435">IF(GG55&lt;&gt;0,$GF$17*GG55,"")</f>
        <v/>
      </c>
      <c r="GL55" s="348" t="str">
        <f t="shared" si="435"/>
        <v/>
      </c>
      <c r="GM55" s="348" t="str">
        <f t="shared" si="435"/>
        <v/>
      </c>
      <c r="GN55" s="349"/>
      <c r="GO55" s="350" t="str">
        <f>IF(GJ55&lt;&gt;0,$GF$17*GJ55,"")</f>
        <v/>
      </c>
      <c r="GP55" s="351" t="str">
        <f>IF(($O55=$GF$15),"КП","")</f>
        <v/>
      </c>
      <c r="GQ55" s="351" t="str">
        <f>IF(($P55=$GF$15),"КР","")</f>
        <v/>
      </c>
      <c r="GR55" s="351" t="str">
        <f>IF(($Q55=$GF$15),"РГР",IF(($R55=$GF$15),"РГР",IF(($S55=$GF$15),"РГР",IF(($T55=$GF$15),"РГР",""))))</f>
        <v/>
      </c>
      <c r="GS55" s="351" t="str">
        <f>IF(($U55=$GF$15),"контр",IF(($V55=$GF$15),"контр",IF(($W55=$GF$15),"контр",IF(($X55=$GF$15),"контр",""))))</f>
        <v/>
      </c>
      <c r="GT55" s="351" t="str">
        <f>IF(($E55=$GF$15),"іспит",IF(($F55=$GF$15),"іспит",IF(($G55=$GF$15),"іспит",IF(($H55=$GF$15),"іспит",""))))</f>
        <v/>
      </c>
      <c r="GU55" s="351" t="str">
        <f>IF(($I55=$GF$15),"залік",IF(($K55=$GF$15),"залік",IF(($L55=$GF$15),"залік",IF(($M55=$GF$15),"залік",IF(($N55=$GF$15),"залік","")))))</f>
        <v/>
      </c>
      <c r="GV55" s="348" t="str">
        <f>IF(SUM(GG55:GI55)&lt;&gt;0,SUM(GK55:GN55),"")</f>
        <v/>
      </c>
      <c r="GW55" s="357" t="str">
        <f>IF(SUM(GX55:GZ55)&lt;&gt;0,SUM(GX55:GZ55),"")</f>
        <v/>
      </c>
      <c r="GX55" s="346"/>
      <c r="GY55" s="347"/>
      <c r="GZ55" s="347"/>
      <c r="HA55" s="347"/>
      <c r="HB55" s="348" t="str">
        <f t="shared" ref="HB55:HD55" si="436">IF(GX55&lt;&gt;0,$GW$17*GX55,"")</f>
        <v/>
      </c>
      <c r="HC55" s="348" t="str">
        <f t="shared" si="436"/>
        <v/>
      </c>
      <c r="HD55" s="348" t="str">
        <f t="shared" si="436"/>
        <v/>
      </c>
      <c r="HE55" s="349"/>
      <c r="HF55" s="350" t="str">
        <f>IF(HA55&lt;&gt;0,$GW$17*HA55,"")</f>
        <v/>
      </c>
      <c r="HG55" s="351" t="str">
        <f>IF(($O55=$GW$15),"КП","")</f>
        <v/>
      </c>
      <c r="HH55" s="351" t="str">
        <f>IF(($P55=$GW$15),"КР","")</f>
        <v/>
      </c>
      <c r="HI55" s="351" t="str">
        <f>IF(($Q55=$GW$15),"РГР",IF(($R55=$GW$15),"РГР",IF(($S55=$GW$15),"РГР",IF(($T55=$GW$15),"РГР",""))))</f>
        <v/>
      </c>
      <c r="HJ55" s="351" t="str">
        <f>IF(($U55=$GW$15),"контр",IF(($V55=$GW$15),"контр",IF(($W55=$GW$15),"контр",IF(($X55=$GW$15),"контр",""))))</f>
        <v/>
      </c>
      <c r="HK55" s="351" t="str">
        <f>IF(($E55=$GW$15),"іспит",IF(($F55=$GW$15),"іспит",IF(($G55=$GW$15),"іспит",IF(($H55=$GW$15),"іспит",""))))</f>
        <v/>
      </c>
      <c r="HL55" s="351" t="str">
        <f>IF(($I55=$GW$15),"залік",IF(($K55=$GW$15),"залік",IF(($L55=$GW$15),"залік",IF(($M55=$GW$15),"залік",IF(($N55=$GW$15),"залік","")))))</f>
        <v/>
      </c>
      <c r="HM55" s="348" t="str">
        <f>IF(SUM(GX55:GZ55)&lt;&gt;0,SUM(HB55:HE55),"")</f>
        <v/>
      </c>
      <c r="HN55" s="357" t="str">
        <f>IF(SUM(HO55:HQ55)&lt;&gt;0,SUM(HO55:HQ55),"")</f>
        <v/>
      </c>
      <c r="HO55" s="346"/>
      <c r="HP55" s="347"/>
      <c r="HQ55" s="347"/>
      <c r="HR55" s="347"/>
      <c r="HS55" s="348" t="str">
        <f t="shared" ref="HS55:HU55" si="437">IF(HO55&lt;&gt;0,$HN$17*HO55,"")</f>
        <v/>
      </c>
      <c r="HT55" s="348" t="str">
        <f t="shared" si="437"/>
        <v/>
      </c>
      <c r="HU55" s="348" t="str">
        <f t="shared" si="437"/>
        <v/>
      </c>
      <c r="HV55" s="349"/>
      <c r="HW55" s="350" t="str">
        <f>IF(HR55&lt;&gt;0,$GW$17*HR55,"")</f>
        <v/>
      </c>
      <c r="HX55" s="351" t="str">
        <f>IF(($O55=$HN$15),"КП","")</f>
        <v/>
      </c>
      <c r="HY55" s="351" t="str">
        <f>IF(($P55=$HN$15),"КР","")</f>
        <v/>
      </c>
      <c r="HZ55" s="351" t="str">
        <f>IF(($Q55=$HN$15),"РГР",IF(($R55=$HN$15),"РГР",IF(($S55=$HN$15),"РГР",IF(($T55=$HN$15),"РГР",""))))</f>
        <v/>
      </c>
      <c r="IA55" s="351" t="str">
        <f>IF(($U55=$HN$15),"контр",IF(($V55=$HN$15),"контр",IF(($W55=$HN$15),"контр",IF(($X55=$HN$15),"контр",""))))</f>
        <v/>
      </c>
      <c r="IB55" s="351" t="str">
        <f>IF(($E55=$HN$15),"іспит",IF(($F55=$HN$15),"іспит",IF(($G55=$HN$15),"іспит",IF(($H55=$HN$15),"іспит",""))))</f>
        <v/>
      </c>
      <c r="IC55" s="351" t="str">
        <f>IF(($I55=$HN$15),"залік",IF(($K55=$HN$15),"залік",IF(($L55=$HN$15),"залік",IF(($M55=$HN$15),"залік",IF(($N55=$HN$15),"залік","")))))</f>
        <v/>
      </c>
      <c r="ID55" s="348" t="str">
        <f>IF(SUM(HO55:HQ55)&lt;&gt;0,SUM(HS55:HV55),"")</f>
        <v/>
      </c>
      <c r="IE55" s="352"/>
    </row>
    <row r="56" spans="1:239" ht="19.5" customHeight="1">
      <c r="A56" s="322"/>
      <c r="B56" s="323"/>
      <c r="C56" s="358" t="s">
        <v>166</v>
      </c>
      <c r="D56" s="325"/>
      <c r="E56" s="326"/>
      <c r="F56" s="326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71">
        <f>SUM(Y51:Y55)</f>
        <v>20</v>
      </c>
      <c r="Z56" s="327"/>
      <c r="AA56" s="359">
        <v>600</v>
      </c>
      <c r="AB56" s="323"/>
      <c r="AC56" s="328"/>
      <c r="AD56" s="323"/>
      <c r="AE56" s="323"/>
      <c r="AF56" s="323"/>
      <c r="AG56" s="535" t="s">
        <v>140</v>
      </c>
      <c r="AH56" s="536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 t="str">
        <f t="shared" si="276"/>
        <v/>
      </c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 t="str">
        <f t="shared" si="292"/>
        <v/>
      </c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29"/>
      <c r="CC56" s="329"/>
      <c r="CD56" s="329"/>
      <c r="CE56" s="329"/>
      <c r="CF56" s="329"/>
      <c r="CG56" s="329"/>
      <c r="CH56" s="329" t="str">
        <f t="shared" si="294"/>
        <v/>
      </c>
      <c r="CI56" s="329"/>
      <c r="CJ56" s="329"/>
      <c r="CK56" s="329"/>
      <c r="CL56" s="329"/>
      <c r="CM56" s="329"/>
      <c r="CN56" s="329"/>
      <c r="CO56" s="329"/>
      <c r="CP56" s="329"/>
      <c r="CQ56" s="329"/>
      <c r="CR56" s="329"/>
      <c r="CS56" s="329"/>
      <c r="CT56" s="329"/>
      <c r="CU56" s="329"/>
      <c r="CV56" s="329"/>
      <c r="CW56" s="329"/>
      <c r="CX56" s="329"/>
      <c r="CY56" s="329" t="str">
        <f t="shared" si="304"/>
        <v/>
      </c>
      <c r="CZ56" s="329"/>
      <c r="DA56" s="329"/>
      <c r="DB56" s="329"/>
      <c r="DC56" s="329"/>
      <c r="DD56" s="329"/>
      <c r="DE56" s="329"/>
      <c r="DF56" s="329"/>
      <c r="DG56" s="329"/>
      <c r="DH56" s="329"/>
      <c r="DI56" s="329"/>
      <c r="DJ56" s="329"/>
      <c r="DK56" s="329"/>
      <c r="DL56" s="329"/>
      <c r="DM56" s="329"/>
      <c r="DN56" s="329"/>
      <c r="DO56" s="329"/>
      <c r="DP56" s="329" t="str">
        <f t="shared" si="297"/>
        <v/>
      </c>
      <c r="DQ56" s="329"/>
      <c r="DR56" s="329"/>
      <c r="DS56" s="329"/>
      <c r="DT56" s="329"/>
      <c r="DU56" s="329"/>
      <c r="DV56" s="329"/>
      <c r="DW56" s="329"/>
      <c r="DX56" s="329"/>
      <c r="DY56" s="329"/>
      <c r="DZ56" s="329"/>
      <c r="EA56" s="329"/>
      <c r="EB56" s="329"/>
      <c r="EC56" s="329"/>
      <c r="ED56" s="329"/>
      <c r="EE56" s="329"/>
      <c r="EF56" s="329"/>
      <c r="EG56" s="329" t="str">
        <f t="shared" si="307"/>
        <v/>
      </c>
      <c r="EH56" s="329"/>
      <c r="EI56" s="329"/>
      <c r="EJ56" s="329"/>
      <c r="EK56" s="329"/>
      <c r="EL56" s="329"/>
      <c r="EM56" s="329"/>
      <c r="EN56" s="329"/>
      <c r="EO56" s="329"/>
      <c r="EP56" s="329"/>
      <c r="EQ56" s="329"/>
      <c r="ER56" s="329"/>
      <c r="ES56" s="329"/>
      <c r="ET56" s="329"/>
      <c r="EU56" s="329"/>
      <c r="EV56" s="329"/>
      <c r="EW56" s="329"/>
      <c r="EX56" s="329" t="str">
        <f t="shared" si="309"/>
        <v/>
      </c>
      <c r="EY56" s="329"/>
      <c r="EZ56" s="329"/>
      <c r="FA56" s="329"/>
      <c r="FB56" s="329"/>
      <c r="FC56" s="329"/>
      <c r="FD56" s="329"/>
      <c r="FE56" s="329"/>
      <c r="FF56" s="329"/>
      <c r="FG56" s="329"/>
      <c r="FH56" s="329"/>
      <c r="FI56" s="329"/>
      <c r="FJ56" s="329"/>
      <c r="FK56" s="329"/>
      <c r="FL56" s="329"/>
      <c r="FM56" s="329"/>
      <c r="FN56" s="329"/>
      <c r="FO56" s="329"/>
      <c r="FP56" s="329"/>
      <c r="FQ56" s="329"/>
      <c r="FR56" s="329"/>
      <c r="FS56" s="329"/>
      <c r="FT56" s="329"/>
      <c r="FU56" s="329"/>
      <c r="FV56" s="329"/>
      <c r="FW56" s="329"/>
      <c r="FX56" s="329"/>
      <c r="FY56" s="329"/>
      <c r="FZ56" s="329"/>
      <c r="GA56" s="329"/>
      <c r="GB56" s="329"/>
      <c r="GC56" s="329"/>
      <c r="GD56" s="329"/>
      <c r="GE56" s="329"/>
      <c r="GF56" s="329"/>
      <c r="GG56" s="329"/>
      <c r="GH56" s="329"/>
      <c r="GI56" s="329"/>
      <c r="GJ56" s="329"/>
      <c r="GK56" s="329"/>
      <c r="GL56" s="329"/>
      <c r="GM56" s="329"/>
      <c r="GN56" s="329"/>
      <c r="GO56" s="329"/>
      <c r="GP56" s="329"/>
      <c r="GQ56" s="329"/>
      <c r="GR56" s="329"/>
      <c r="GS56" s="329"/>
      <c r="GT56" s="329"/>
      <c r="GU56" s="329"/>
      <c r="GV56" s="329"/>
      <c r="GW56" s="329"/>
      <c r="GX56" s="329"/>
      <c r="GY56" s="329"/>
      <c r="GZ56" s="329"/>
      <c r="HA56" s="329"/>
      <c r="HB56" s="329"/>
      <c r="HC56" s="329"/>
      <c r="HD56" s="329"/>
      <c r="HE56" s="329"/>
      <c r="HF56" s="329"/>
      <c r="HG56" s="329"/>
      <c r="HH56" s="329"/>
      <c r="HI56" s="329"/>
      <c r="HJ56" s="329"/>
      <c r="HK56" s="329"/>
      <c r="HL56" s="329"/>
      <c r="HM56" s="329"/>
      <c r="HN56" s="329"/>
      <c r="HO56" s="330"/>
      <c r="HP56" s="330"/>
      <c r="HQ56" s="326"/>
      <c r="HR56" s="326"/>
      <c r="HS56" s="330"/>
      <c r="HT56" s="330"/>
      <c r="HU56" s="330"/>
      <c r="HV56" s="330"/>
      <c r="HW56" s="330"/>
      <c r="HX56" s="330"/>
      <c r="HY56" s="330"/>
      <c r="HZ56" s="330"/>
      <c r="IA56" s="330"/>
      <c r="IB56" s="330"/>
      <c r="IC56" s="330"/>
      <c r="ID56" s="330"/>
      <c r="IE56" s="360"/>
    </row>
    <row r="57" spans="1:239" ht="19.5" customHeight="1">
      <c r="A57" s="322"/>
      <c r="B57" s="323"/>
      <c r="C57" s="324" t="s">
        <v>213</v>
      </c>
      <c r="D57" s="325"/>
      <c r="E57" s="326"/>
      <c r="F57" s="326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7"/>
      <c r="Z57" s="323"/>
      <c r="AA57" s="361"/>
      <c r="AB57" s="323"/>
      <c r="AC57" s="328"/>
      <c r="AD57" s="323"/>
      <c r="AE57" s="323"/>
      <c r="AF57" s="323"/>
      <c r="AG57" s="323"/>
      <c r="AH57" s="323">
        <f t="shared" ref="AH57:AH58" si="438">AF57-SUM(AQ57,BH57,BY57,CP57,DG57,DX57,EO57,FF57,FW57,GN57,HE57,HV57)</f>
        <v>0</v>
      </c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 t="str">
        <f t="shared" si="276"/>
        <v/>
      </c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 t="str">
        <f t="shared" si="292"/>
        <v/>
      </c>
      <c r="BR57" s="329"/>
      <c r="BS57" s="329"/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329"/>
      <c r="CG57" s="329"/>
      <c r="CH57" s="329" t="str">
        <f t="shared" si="294"/>
        <v/>
      </c>
      <c r="CI57" s="329"/>
      <c r="CJ57" s="329"/>
      <c r="CK57" s="329"/>
      <c r="CL57" s="329"/>
      <c r="CM57" s="329"/>
      <c r="CN57" s="329"/>
      <c r="CO57" s="329"/>
      <c r="CP57" s="329"/>
      <c r="CQ57" s="329"/>
      <c r="CR57" s="329"/>
      <c r="CS57" s="329"/>
      <c r="CT57" s="329"/>
      <c r="CU57" s="329"/>
      <c r="CV57" s="329"/>
      <c r="CW57" s="329"/>
      <c r="CX57" s="329"/>
      <c r="CY57" s="329" t="str">
        <f t="shared" si="304"/>
        <v/>
      </c>
      <c r="CZ57" s="329"/>
      <c r="DA57" s="329"/>
      <c r="DB57" s="329"/>
      <c r="DC57" s="329"/>
      <c r="DD57" s="329"/>
      <c r="DE57" s="329"/>
      <c r="DF57" s="329"/>
      <c r="DG57" s="329"/>
      <c r="DH57" s="329"/>
      <c r="DI57" s="329"/>
      <c r="DJ57" s="329"/>
      <c r="DK57" s="329"/>
      <c r="DL57" s="329"/>
      <c r="DM57" s="329"/>
      <c r="DN57" s="329"/>
      <c r="DO57" s="329"/>
      <c r="DP57" s="329" t="str">
        <f t="shared" si="297"/>
        <v/>
      </c>
      <c r="DQ57" s="329"/>
      <c r="DR57" s="329"/>
      <c r="DS57" s="329"/>
      <c r="DT57" s="329"/>
      <c r="DU57" s="329"/>
      <c r="DV57" s="329"/>
      <c r="DW57" s="329"/>
      <c r="DX57" s="329"/>
      <c r="DY57" s="329"/>
      <c r="DZ57" s="329"/>
      <c r="EA57" s="329"/>
      <c r="EB57" s="329"/>
      <c r="EC57" s="329"/>
      <c r="ED57" s="329"/>
      <c r="EE57" s="329"/>
      <c r="EF57" s="329"/>
      <c r="EG57" s="329" t="str">
        <f t="shared" si="307"/>
        <v/>
      </c>
      <c r="EH57" s="329"/>
      <c r="EI57" s="329"/>
      <c r="EJ57" s="329"/>
      <c r="EK57" s="329"/>
      <c r="EL57" s="329"/>
      <c r="EM57" s="329"/>
      <c r="EN57" s="329"/>
      <c r="EO57" s="329"/>
      <c r="EP57" s="329"/>
      <c r="EQ57" s="329"/>
      <c r="ER57" s="329"/>
      <c r="ES57" s="329"/>
      <c r="ET57" s="329"/>
      <c r="EU57" s="329"/>
      <c r="EV57" s="329"/>
      <c r="EW57" s="329"/>
      <c r="EX57" s="329" t="str">
        <f t="shared" si="309"/>
        <v/>
      </c>
      <c r="EY57" s="329"/>
      <c r="EZ57" s="329"/>
      <c r="FA57" s="329"/>
      <c r="FB57" s="329"/>
      <c r="FC57" s="329"/>
      <c r="FD57" s="329"/>
      <c r="FE57" s="329"/>
      <c r="FF57" s="329"/>
      <c r="FG57" s="329"/>
      <c r="FH57" s="329"/>
      <c r="FI57" s="329"/>
      <c r="FJ57" s="329"/>
      <c r="FK57" s="329"/>
      <c r="FL57" s="329"/>
      <c r="FM57" s="329"/>
      <c r="FN57" s="329"/>
      <c r="FO57" s="329"/>
      <c r="FP57" s="329"/>
      <c r="FQ57" s="329"/>
      <c r="FR57" s="329"/>
      <c r="FS57" s="329"/>
      <c r="FT57" s="329"/>
      <c r="FU57" s="329"/>
      <c r="FV57" s="329"/>
      <c r="FW57" s="329"/>
      <c r="FX57" s="329"/>
      <c r="FY57" s="329"/>
      <c r="FZ57" s="329"/>
      <c r="GA57" s="329"/>
      <c r="GB57" s="329"/>
      <c r="GC57" s="329"/>
      <c r="GD57" s="329"/>
      <c r="GE57" s="329"/>
      <c r="GF57" s="329"/>
      <c r="GG57" s="329"/>
      <c r="GH57" s="329"/>
      <c r="GI57" s="329"/>
      <c r="GJ57" s="329"/>
      <c r="GK57" s="329"/>
      <c r="GL57" s="329"/>
      <c r="GM57" s="329"/>
      <c r="GN57" s="329"/>
      <c r="GO57" s="329"/>
      <c r="GP57" s="329"/>
      <c r="GQ57" s="329"/>
      <c r="GR57" s="329"/>
      <c r="GS57" s="329"/>
      <c r="GT57" s="329"/>
      <c r="GU57" s="329"/>
      <c r="GV57" s="329"/>
      <c r="GW57" s="329"/>
      <c r="GX57" s="329"/>
      <c r="GY57" s="329"/>
      <c r="GZ57" s="329"/>
      <c r="HA57" s="329"/>
      <c r="HB57" s="329"/>
      <c r="HC57" s="329"/>
      <c r="HD57" s="329"/>
      <c r="HE57" s="329"/>
      <c r="HF57" s="329"/>
      <c r="HG57" s="329"/>
      <c r="HH57" s="329"/>
      <c r="HI57" s="329"/>
      <c r="HJ57" s="329"/>
      <c r="HK57" s="329"/>
      <c r="HL57" s="329"/>
      <c r="HM57" s="329"/>
      <c r="HN57" s="329"/>
      <c r="HO57" s="330"/>
      <c r="HP57" s="330"/>
      <c r="HQ57" s="326"/>
      <c r="HR57" s="326"/>
      <c r="HS57" s="330" t="str">
        <f t="shared" ref="HS57:HU57" si="439">IF(HO57&lt;&gt;0,$HN$17*HO57,"")</f>
        <v/>
      </c>
      <c r="HT57" s="330" t="str">
        <f t="shared" si="439"/>
        <v/>
      </c>
      <c r="HU57" s="330" t="str">
        <f t="shared" si="439"/>
        <v/>
      </c>
      <c r="HV57" s="330"/>
      <c r="HW57" s="330" t="str">
        <f t="shared" ref="HW57:HW58" si="440">IF(HR57&lt;&gt;0,$GW$17*HR57,"")</f>
        <v/>
      </c>
      <c r="HX57" s="330" t="str">
        <f t="shared" ref="HX57:HX58" si="441">IF(($O57=$HN$15),"КП","")</f>
        <v/>
      </c>
      <c r="HY57" s="330" t="str">
        <f t="shared" ref="HY57:HY58" si="442">IF(($P57=$HN$15),"КР","")</f>
        <v/>
      </c>
      <c r="HZ57" s="330" t="str">
        <f t="shared" ref="HZ57:HZ58" si="443">IF(($Q57=$HN$15),"РГР",IF(($R57=$HN$15),"РГР",IF(($S57=$HN$15),"РГР",IF(($T57=$HN$15),"РГР",""))))</f>
        <v/>
      </c>
      <c r="IA57" s="330" t="str">
        <f t="shared" ref="IA57:IA58" si="444">IF(($U57=$HN$15),"контр",IF(($V57=$HN$15),"контр",IF(($W57=$HN$15),"контр",IF(($X57=$HN$15),"контр",""))))</f>
        <v/>
      </c>
      <c r="IB57" s="330" t="str">
        <f t="shared" ref="IB57:IB58" si="445">IF(($E57=$HN$15),"іспит",IF(($F57=$HN$15),"іспит",IF(($G57=$HN$15),"іспит",IF(($H57=$HN$15),"іспит",""))))</f>
        <v/>
      </c>
      <c r="IC57" s="330" t="str">
        <f t="shared" ref="IC57:IC58" si="446">IF(($I57=$HN$15),"залік",IF(($K57=$HN$15),"залік",IF(($L57=$HN$15),"залік",IF(($M57=$HN$15),"залік",IF(($N57=$HN$15),"залік","")))))</f>
        <v/>
      </c>
      <c r="ID57" s="330" t="str">
        <f t="shared" ref="ID57:ID58" si="447">IF(SUM(HO57:HQ57)&lt;&gt;0,SUM(HS57:HV57),"")</f>
        <v/>
      </c>
      <c r="IE57" s="360"/>
    </row>
    <row r="58" spans="1:239" ht="18" customHeight="1">
      <c r="A58" s="332" t="s">
        <v>214</v>
      </c>
      <c r="B58" s="333"/>
      <c r="C58" s="334" t="s">
        <v>215</v>
      </c>
      <c r="D58" s="335" t="s">
        <v>170</v>
      </c>
      <c r="E58" s="336"/>
      <c r="F58" s="336"/>
      <c r="G58" s="336"/>
      <c r="H58" s="337"/>
      <c r="I58" s="336"/>
      <c r="J58" s="336"/>
      <c r="K58" s="336"/>
      <c r="L58" s="336">
        <v>5</v>
      </c>
      <c r="M58" s="336"/>
      <c r="N58" s="336"/>
      <c r="O58" s="338"/>
      <c r="P58" s="338"/>
      <c r="Q58" s="336"/>
      <c r="R58" s="336"/>
      <c r="S58" s="336"/>
      <c r="T58" s="337"/>
      <c r="U58" s="336"/>
      <c r="V58" s="336"/>
      <c r="W58" s="336"/>
      <c r="X58" s="336"/>
      <c r="Y58" s="394">
        <v>4</v>
      </c>
      <c r="Z58" s="340"/>
      <c r="AA58" s="388">
        <f t="shared" ref="AA58:AA63" si="448">Y58*30</f>
        <v>120</v>
      </c>
      <c r="AB58" s="336">
        <f t="shared" ref="AB58:AB64" si="449">SUM(AC58:AE58)</f>
        <v>48</v>
      </c>
      <c r="AC58" s="338">
        <f t="shared" ref="AC58:AE58" si="450">$AI$17*AJ58+BA58*$AZ$17+BR58*$BQ$17+CI58*$CH$17+CZ58*$CY$17+DQ58*$DP$17+EH58*$EG$17+EY58*$EX$17+FP58*$FO$17+GX58*$GW$17+GG58*$GF$17+HO58*$HN$17</f>
        <v>32</v>
      </c>
      <c r="AD58" s="338">
        <f t="shared" si="450"/>
        <v>16</v>
      </c>
      <c r="AE58" s="338">
        <f t="shared" si="450"/>
        <v>0</v>
      </c>
      <c r="AF58" s="342">
        <f t="shared" ref="AF58:AF64" si="451">AA58-AB58</f>
        <v>72</v>
      </c>
      <c r="AG58" s="343">
        <f t="shared" ref="AG58:AG64" si="452">(AF58/AA58)</f>
        <v>0.6</v>
      </c>
      <c r="AH58" s="344">
        <f t="shared" si="438"/>
        <v>72</v>
      </c>
      <c r="AI58" s="357"/>
      <c r="AJ58" s="346"/>
      <c r="AK58" s="347"/>
      <c r="AL58" s="347"/>
      <c r="AM58" s="347"/>
      <c r="AN58" s="348"/>
      <c r="AO58" s="348"/>
      <c r="AP58" s="348"/>
      <c r="AQ58" s="349"/>
      <c r="AR58" s="350"/>
      <c r="AS58" s="351"/>
      <c r="AT58" s="351"/>
      <c r="AU58" s="351"/>
      <c r="AV58" s="351"/>
      <c r="AW58" s="351"/>
      <c r="AX58" s="351"/>
      <c r="AY58" s="348"/>
      <c r="AZ58" s="345" t="str">
        <f t="shared" si="276"/>
        <v/>
      </c>
      <c r="BA58" s="346"/>
      <c r="BB58" s="347"/>
      <c r="BC58" s="347"/>
      <c r="BD58" s="347"/>
      <c r="BE58" s="348"/>
      <c r="BF58" s="348"/>
      <c r="BG58" s="348"/>
      <c r="BH58" s="349"/>
      <c r="BI58" s="350"/>
      <c r="BJ58" s="351"/>
      <c r="BK58" s="351"/>
      <c r="BL58" s="351"/>
      <c r="BM58" s="351"/>
      <c r="BN58" s="351"/>
      <c r="BO58" s="351"/>
      <c r="BP58" s="348"/>
      <c r="BQ58" s="345" t="str">
        <f t="shared" si="292"/>
        <v/>
      </c>
      <c r="BR58" s="346"/>
      <c r="BS58" s="347"/>
      <c r="BT58" s="347"/>
      <c r="BU58" s="347"/>
      <c r="BV58" s="348" t="str">
        <f t="shared" ref="BV58:BX58" si="453">IF(BR58&lt;&gt;0,$BQ$17*BR58,"")</f>
        <v/>
      </c>
      <c r="BW58" s="348" t="str">
        <f t="shared" si="453"/>
        <v/>
      </c>
      <c r="BX58" s="348" t="str">
        <f t="shared" si="453"/>
        <v/>
      </c>
      <c r="BY58" s="349"/>
      <c r="BZ58" s="350"/>
      <c r="CA58" s="351"/>
      <c r="CB58" s="351"/>
      <c r="CC58" s="351"/>
      <c r="CD58" s="351"/>
      <c r="CE58" s="351"/>
      <c r="CF58" s="351"/>
      <c r="CG58" s="348"/>
      <c r="CH58" s="345" t="str">
        <f t="shared" si="294"/>
        <v/>
      </c>
      <c r="CI58" s="346"/>
      <c r="CJ58" s="347"/>
      <c r="CK58" s="347"/>
      <c r="CL58" s="347"/>
      <c r="CM58" s="348"/>
      <c r="CN58" s="348"/>
      <c r="CO58" s="348"/>
      <c r="CP58" s="349"/>
      <c r="CQ58" s="350"/>
      <c r="CR58" s="351"/>
      <c r="CS58" s="351"/>
      <c r="CT58" s="351"/>
      <c r="CU58" s="351"/>
      <c r="CV58" s="351"/>
      <c r="CW58" s="351"/>
      <c r="CX58" s="348"/>
      <c r="CY58" s="345">
        <f t="shared" si="304"/>
        <v>3</v>
      </c>
      <c r="CZ58" s="346">
        <v>2</v>
      </c>
      <c r="DA58" s="347">
        <v>1</v>
      </c>
      <c r="DB58" s="347"/>
      <c r="DC58" s="347"/>
      <c r="DD58" s="348">
        <f t="shared" ref="DD58:DF58" si="454">IF(CZ58&lt;&gt;0,$AI$17*CZ58,"")</f>
        <v>32</v>
      </c>
      <c r="DE58" s="348">
        <f t="shared" si="454"/>
        <v>16</v>
      </c>
      <c r="DF58" s="348" t="str">
        <f t="shared" si="454"/>
        <v/>
      </c>
      <c r="DG58" s="349"/>
      <c r="DH58" s="350"/>
      <c r="DI58" s="351"/>
      <c r="DJ58" s="351"/>
      <c r="DK58" s="351"/>
      <c r="DL58" s="351"/>
      <c r="DM58" s="351"/>
      <c r="DN58" s="351"/>
      <c r="DO58" s="348"/>
      <c r="DP58" s="345" t="str">
        <f t="shared" si="297"/>
        <v/>
      </c>
      <c r="DQ58" s="346"/>
      <c r="DR58" s="347"/>
      <c r="DS58" s="347"/>
      <c r="DT58" s="347"/>
      <c r="DU58" s="348" t="str">
        <f t="shared" ref="DU58:DW58" si="455">IF(DQ58&lt;&gt;0,$AZ$17*DQ58,"")</f>
        <v/>
      </c>
      <c r="DV58" s="348" t="str">
        <f t="shared" si="455"/>
        <v/>
      </c>
      <c r="DW58" s="348" t="str">
        <f t="shared" si="455"/>
        <v/>
      </c>
      <c r="DX58" s="349"/>
      <c r="DY58" s="350"/>
      <c r="DZ58" s="351"/>
      <c r="EA58" s="351"/>
      <c r="EB58" s="351"/>
      <c r="EC58" s="351"/>
      <c r="ED58" s="351"/>
      <c r="EE58" s="351"/>
      <c r="EF58" s="348"/>
      <c r="EG58" s="345" t="str">
        <f t="shared" si="307"/>
        <v/>
      </c>
      <c r="EH58" s="346"/>
      <c r="EI58" s="347"/>
      <c r="EJ58" s="347"/>
      <c r="EK58" s="347"/>
      <c r="EL58" s="348" t="str">
        <f t="shared" ref="EL58:EN58" si="456">IF(EH58&lt;&gt;0,$AI$17*EH58,"")</f>
        <v/>
      </c>
      <c r="EM58" s="348" t="str">
        <f t="shared" si="456"/>
        <v/>
      </c>
      <c r="EN58" s="348" t="str">
        <f t="shared" si="456"/>
        <v/>
      </c>
      <c r="EO58" s="349"/>
      <c r="EP58" s="350"/>
      <c r="EQ58" s="351"/>
      <c r="ER58" s="351"/>
      <c r="ES58" s="351"/>
      <c r="ET58" s="351"/>
      <c r="EU58" s="351"/>
      <c r="EV58" s="351"/>
      <c r="EW58" s="348"/>
      <c r="EX58" s="345" t="str">
        <f t="shared" si="309"/>
        <v/>
      </c>
      <c r="EY58" s="346"/>
      <c r="EZ58" s="347"/>
      <c r="FA58" s="347"/>
      <c r="FB58" s="347"/>
      <c r="FC58" s="348" t="str">
        <f t="shared" ref="FC58:FE58" si="457">IF(EY58&lt;&gt;0,$AI$17*EY58,"")</f>
        <v/>
      </c>
      <c r="FD58" s="348" t="str">
        <f t="shared" si="457"/>
        <v/>
      </c>
      <c r="FE58" s="348" t="str">
        <f t="shared" si="457"/>
        <v/>
      </c>
      <c r="FF58" s="349"/>
      <c r="FG58" s="350" t="str">
        <f>IF(FB58&lt;&gt;0,$EX$17*FB58,"")</f>
        <v/>
      </c>
      <c r="FH58" s="351" t="str">
        <f>IF(($O58=$EX$15),"КП","")</f>
        <v/>
      </c>
      <c r="FI58" s="351" t="str">
        <f>IF(($P58=$EX$15),"КР","")</f>
        <v/>
      </c>
      <c r="FJ58" s="351" t="str">
        <f>IF(($Q58=$EX$15),"РГР",IF(($R58=$EX$15),"РГР",IF(($S58=$EX$15),"РГР",IF(($T58=$EX$15),"РГР",""))))</f>
        <v/>
      </c>
      <c r="FK58" s="351" t="str">
        <f>IF(($U58=$EX$15),"контр",IF(($V58=$EX$15),"контр",IF(($W58=$EX$15),"контр",IF(($X58=$EX$15),"контр",""))))</f>
        <v/>
      </c>
      <c r="FL58" s="351" t="str">
        <f>IF(($E58=$EX$15),"іспит",IF(($F58=$EX$15),"іспит",IF(($G58=$EX$15),"іспит",IF(($H58=$EX$15),"іспит",""))))</f>
        <v/>
      </c>
      <c r="FM58" s="351" t="str">
        <f>IF(($I58=$EX$15),"залік",IF(($K58=$EX$15),"залік",IF(($L58=$EX$15),"залік",IF(($M58=$EX$15),"залік",IF(($N58=$EX$15),"залік","")))))</f>
        <v/>
      </c>
      <c r="FN58" s="348" t="str">
        <f>IF(SUM(EY58:FA58)&lt;&gt;0,SUM(FC58:FF58),"")</f>
        <v/>
      </c>
      <c r="FO58" s="357" t="str">
        <f>IF(SUM(FP58:FR58)&lt;&gt;0,SUM(FP58:FR58),"")</f>
        <v/>
      </c>
      <c r="FP58" s="346"/>
      <c r="FQ58" s="347"/>
      <c r="FR58" s="347"/>
      <c r="FS58" s="347"/>
      <c r="FT58" s="348" t="str">
        <f t="shared" ref="FT58:FV58" si="458">IF(FP58&lt;&gt;0,$FO$17*FP58,"")</f>
        <v/>
      </c>
      <c r="FU58" s="348" t="str">
        <f t="shared" si="458"/>
        <v/>
      </c>
      <c r="FV58" s="348" t="str">
        <f t="shared" si="458"/>
        <v/>
      </c>
      <c r="FW58" s="349"/>
      <c r="FX58" s="350" t="str">
        <f>IF(FS58&lt;&gt;0,$FO$17*FS58,"")</f>
        <v/>
      </c>
      <c r="FY58" s="351" t="str">
        <f>IF(($O58=$FO$15),"КП","")</f>
        <v/>
      </c>
      <c r="FZ58" s="351" t="str">
        <f>IF(($P58=$FO$15),"КР","")</f>
        <v/>
      </c>
      <c r="GA58" s="351" t="str">
        <f>IF(($Q58=$FO$15),"РГР",IF(($R58=$FO$15),"РГР",IF(($S58=$FO$15),"РГР",IF(($T58=$FO$15),"РГР",""))))</f>
        <v/>
      </c>
      <c r="GB58" s="351" t="str">
        <f>IF(($U58=$FO$15),"контр",IF(($V58=$FO$15),"контр",IF(($W58=$FO$15),"контр",IF(($X58=$FO$15),"контр",""))))</f>
        <v/>
      </c>
      <c r="GC58" s="351" t="str">
        <f>IF(($E58=$FO$15),"іспит",IF(($F58=$FO$15),"іспит",IF(($G58=$FO$15),"іспит",IF(($H58=$FO$15),"іспит",""))))</f>
        <v/>
      </c>
      <c r="GD58" s="351" t="str">
        <f>IF(($I58=$FO$15),"залік",IF(($K58=$FO$15),"залік",IF(($L58=$FO$15),"залік",IF(($M58=$FO$15),"залік",IF(($N58=$FO$15),"залік","")))))</f>
        <v/>
      </c>
      <c r="GE58" s="348" t="str">
        <f>IF(SUM(FP58:FR58)&lt;&gt;0,SUM(FT58:FW58),"")</f>
        <v/>
      </c>
      <c r="GF58" s="357" t="str">
        <f>IF(SUM(GG58:GI58)&lt;&gt;0,SUM(GG58:GI58),"")</f>
        <v/>
      </c>
      <c r="GG58" s="346"/>
      <c r="GH58" s="347"/>
      <c r="GI58" s="347"/>
      <c r="GJ58" s="347"/>
      <c r="GK58" s="348" t="str">
        <f t="shared" ref="GK58:GM58" si="459">IF(GG58&lt;&gt;0,$GF$17*GG58,"")</f>
        <v/>
      </c>
      <c r="GL58" s="348" t="str">
        <f t="shared" si="459"/>
        <v/>
      </c>
      <c r="GM58" s="348" t="str">
        <f t="shared" si="459"/>
        <v/>
      </c>
      <c r="GN58" s="349"/>
      <c r="GO58" s="350" t="str">
        <f>IF(GJ58&lt;&gt;0,$GF$17*GJ58,"")</f>
        <v/>
      </c>
      <c r="GP58" s="351" t="str">
        <f>IF(($O58=$GF$15),"КП","")</f>
        <v/>
      </c>
      <c r="GQ58" s="351" t="str">
        <f>IF(($P58=$GF$15),"КР","")</f>
        <v/>
      </c>
      <c r="GR58" s="351" t="str">
        <f>IF(($Q58=$GF$15),"РГР",IF(($R58=$GF$15),"РГР",IF(($S58=$GF$15),"РГР",IF(($T58=$GF$15),"РГР",""))))</f>
        <v/>
      </c>
      <c r="GS58" s="351" t="str">
        <f>IF(($U58=$GF$15),"контр",IF(($V58=$GF$15),"контр",IF(($W58=$GF$15),"контр",IF(($X58=$GF$15),"контр",""))))</f>
        <v/>
      </c>
      <c r="GT58" s="351" t="str">
        <f>IF(($E58=$GF$15),"іспит",IF(($F58=$GF$15),"іспит",IF(($G58=$GF$15),"іспит",IF(($H58=$GF$15),"іспит",""))))</f>
        <v/>
      </c>
      <c r="GU58" s="351" t="str">
        <f>IF(($I58=$GF$15),"залік",IF(($K58=$GF$15),"залік",IF(($L58=$GF$15),"залік",IF(($M58=$GF$15),"залік",IF(($N58=$GF$15),"залік","")))))</f>
        <v/>
      </c>
      <c r="GV58" s="348" t="str">
        <f>IF(SUM(GG58:GI58)&lt;&gt;0,SUM(GK58:GN58),"")</f>
        <v/>
      </c>
      <c r="GW58" s="357" t="str">
        <f>IF(SUM(GX58:GZ58)&lt;&gt;0,SUM(GX58:GZ58),"")</f>
        <v/>
      </c>
      <c r="GX58" s="346"/>
      <c r="GY58" s="347"/>
      <c r="GZ58" s="347"/>
      <c r="HA58" s="347"/>
      <c r="HB58" s="348" t="str">
        <f t="shared" ref="HB58:HD58" si="460">IF(GX58&lt;&gt;0,$GW$17*GX58,"")</f>
        <v/>
      </c>
      <c r="HC58" s="348" t="str">
        <f t="shared" si="460"/>
        <v/>
      </c>
      <c r="HD58" s="348" t="str">
        <f t="shared" si="460"/>
        <v/>
      </c>
      <c r="HE58" s="349"/>
      <c r="HF58" s="350" t="str">
        <f>IF(HA58&lt;&gt;0,$GW$17*HA58,"")</f>
        <v/>
      </c>
      <c r="HG58" s="351" t="str">
        <f>IF(($O58=$GW$15),"КП","")</f>
        <v/>
      </c>
      <c r="HH58" s="351" t="str">
        <f>IF(($P58=$GW$15),"КР","")</f>
        <v/>
      </c>
      <c r="HI58" s="351" t="str">
        <f>IF(($Q58=$GW$15),"РГР",IF(($R58=$GW$15),"РГР",IF(($S58=$GW$15),"РГР",IF(($T58=$GW$15),"РГР",""))))</f>
        <v/>
      </c>
      <c r="HJ58" s="351" t="str">
        <f>IF(($U58=$GW$15),"контр",IF(($V58=$GW$15),"контр",IF(($W58=$GW$15),"контр",IF(($X58=$GW$15),"контр",""))))</f>
        <v/>
      </c>
      <c r="HK58" s="351" t="str">
        <f>IF(($E58=$GW$15),"іспит",IF(($F58=$GW$15),"іспит",IF(($G58=$GW$15),"іспит",IF(($H58=$GW$15),"іспит",""))))</f>
        <v/>
      </c>
      <c r="HL58" s="351" t="str">
        <f>IF(($I58=$GW$15),"залік",IF(($K58=$GW$15),"залік",IF(($L58=$GW$15),"залік",IF(($M58=$GW$15),"залік",IF(($N58=$GW$15),"залік","")))))</f>
        <v/>
      </c>
      <c r="HM58" s="348" t="str">
        <f>IF(SUM(GX58:GZ58)&lt;&gt;0,SUM(HB58:HE58),"")</f>
        <v/>
      </c>
      <c r="HN58" s="357" t="str">
        <f>IF(SUM(HO58:HQ58)&lt;&gt;0,SUM(HO58:HQ58),"")</f>
        <v/>
      </c>
      <c r="HO58" s="346"/>
      <c r="HP58" s="347"/>
      <c r="HQ58" s="347"/>
      <c r="HR58" s="347"/>
      <c r="HS58" s="348" t="str">
        <f t="shared" ref="HS58:HU58" si="461">IF(HO58&lt;&gt;0,$HN$17*HO58,"")</f>
        <v/>
      </c>
      <c r="HT58" s="348" t="str">
        <f t="shared" si="461"/>
        <v/>
      </c>
      <c r="HU58" s="348" t="str">
        <f t="shared" si="461"/>
        <v/>
      </c>
      <c r="HV58" s="349"/>
      <c r="HW58" s="350" t="str">
        <f t="shared" si="440"/>
        <v/>
      </c>
      <c r="HX58" s="351" t="str">
        <f t="shared" si="441"/>
        <v/>
      </c>
      <c r="HY58" s="351" t="str">
        <f t="shared" si="442"/>
        <v/>
      </c>
      <c r="HZ58" s="351" t="str">
        <f t="shared" si="443"/>
        <v/>
      </c>
      <c r="IA58" s="351" t="str">
        <f t="shared" si="444"/>
        <v/>
      </c>
      <c r="IB58" s="351" t="str">
        <f t="shared" si="445"/>
        <v/>
      </c>
      <c r="IC58" s="351" t="str">
        <f t="shared" si="446"/>
        <v/>
      </c>
      <c r="ID58" s="348" t="str">
        <f t="shared" si="447"/>
        <v/>
      </c>
      <c r="IE58" s="352"/>
    </row>
    <row r="59" spans="1:239" ht="18" customHeight="1">
      <c r="A59" s="332" t="s">
        <v>216</v>
      </c>
      <c r="B59" s="333"/>
      <c r="C59" s="334" t="s">
        <v>217</v>
      </c>
      <c r="D59" s="335"/>
      <c r="E59" s="336"/>
      <c r="F59" s="336"/>
      <c r="G59" s="336"/>
      <c r="H59" s="337"/>
      <c r="I59" s="336"/>
      <c r="J59" s="336"/>
      <c r="K59" s="336"/>
      <c r="L59" s="336">
        <v>5</v>
      </c>
      <c r="M59" s="336"/>
      <c r="N59" s="336"/>
      <c r="O59" s="338"/>
      <c r="P59" s="338"/>
      <c r="Q59" s="336"/>
      <c r="R59" s="336"/>
      <c r="S59" s="336"/>
      <c r="T59" s="337"/>
      <c r="U59" s="336"/>
      <c r="V59" s="336"/>
      <c r="W59" s="336"/>
      <c r="X59" s="336"/>
      <c r="Y59" s="394">
        <v>4</v>
      </c>
      <c r="Z59" s="340"/>
      <c r="AA59" s="388">
        <f t="shared" si="448"/>
        <v>120</v>
      </c>
      <c r="AB59" s="336">
        <f t="shared" si="449"/>
        <v>48</v>
      </c>
      <c r="AC59" s="338">
        <v>16</v>
      </c>
      <c r="AD59" s="338">
        <v>32</v>
      </c>
      <c r="AE59" s="338">
        <f>$AI$17*AL59+BC59*$AZ$17+BT59*$BQ$17+CK59*$CH$17+DB59*$CY$17+DS59*$DP$17+EJ59*$EG$17+FA59*$EX$17+FR59*$FO$17+GZ59*$GW$17+GI59*$GF$17+HQ59*$HN$17</f>
        <v>0</v>
      </c>
      <c r="AF59" s="342">
        <f t="shared" si="451"/>
        <v>72</v>
      </c>
      <c r="AG59" s="343">
        <f t="shared" si="452"/>
        <v>0.6</v>
      </c>
      <c r="AH59" s="344"/>
      <c r="AI59" s="357"/>
      <c r="AJ59" s="346"/>
      <c r="AK59" s="347"/>
      <c r="AL59" s="347"/>
      <c r="AM59" s="347"/>
      <c r="AN59" s="348"/>
      <c r="AO59" s="348"/>
      <c r="AP59" s="348"/>
      <c r="AQ59" s="349"/>
      <c r="AR59" s="350"/>
      <c r="AS59" s="351"/>
      <c r="AT59" s="351"/>
      <c r="AU59" s="351"/>
      <c r="AV59" s="351"/>
      <c r="AW59" s="351"/>
      <c r="AX59" s="351"/>
      <c r="AY59" s="348"/>
      <c r="AZ59" s="345" t="str">
        <f t="shared" si="276"/>
        <v/>
      </c>
      <c r="BA59" s="346"/>
      <c r="BB59" s="347"/>
      <c r="BC59" s="347"/>
      <c r="BD59" s="347"/>
      <c r="BE59" s="348"/>
      <c r="BF59" s="348"/>
      <c r="BG59" s="348"/>
      <c r="BH59" s="349"/>
      <c r="BI59" s="350"/>
      <c r="BJ59" s="351"/>
      <c r="BK59" s="351"/>
      <c r="BL59" s="351"/>
      <c r="BM59" s="351"/>
      <c r="BN59" s="351"/>
      <c r="BO59" s="351"/>
      <c r="BP59" s="348"/>
      <c r="BQ59" s="345" t="str">
        <f t="shared" si="292"/>
        <v/>
      </c>
      <c r="BR59" s="346"/>
      <c r="BS59" s="347"/>
      <c r="BT59" s="347"/>
      <c r="BU59" s="347"/>
      <c r="BV59" s="348" t="str">
        <f t="shared" ref="BV59:BX59" si="462">IF(BR59&lt;&gt;0,$BQ$17*BR59,"")</f>
        <v/>
      </c>
      <c r="BW59" s="348" t="str">
        <f t="shared" si="462"/>
        <v/>
      </c>
      <c r="BX59" s="348" t="str">
        <f t="shared" si="462"/>
        <v/>
      </c>
      <c r="BY59" s="349"/>
      <c r="BZ59" s="350"/>
      <c r="CA59" s="351"/>
      <c r="CB59" s="351"/>
      <c r="CC59" s="351"/>
      <c r="CD59" s="351"/>
      <c r="CE59" s="351"/>
      <c r="CF59" s="351"/>
      <c r="CG59" s="348"/>
      <c r="CH59" s="345" t="str">
        <f t="shared" si="294"/>
        <v/>
      </c>
      <c r="CI59" s="346"/>
      <c r="CJ59" s="347"/>
      <c r="CK59" s="347"/>
      <c r="CL59" s="347"/>
      <c r="CM59" s="348"/>
      <c r="CN59" s="348"/>
      <c r="CO59" s="348"/>
      <c r="CP59" s="349"/>
      <c r="CQ59" s="350"/>
      <c r="CR59" s="351"/>
      <c r="CS59" s="351"/>
      <c r="CT59" s="351"/>
      <c r="CU59" s="351"/>
      <c r="CV59" s="351"/>
      <c r="CW59" s="351"/>
      <c r="CX59" s="348"/>
      <c r="CY59" s="345">
        <f t="shared" si="304"/>
        <v>3</v>
      </c>
      <c r="CZ59" s="346">
        <v>2</v>
      </c>
      <c r="DA59" s="347">
        <v>1</v>
      </c>
      <c r="DB59" s="347"/>
      <c r="DC59" s="347"/>
      <c r="DD59" s="348">
        <f t="shared" ref="DD59:DF59" si="463">IF(CZ59&lt;&gt;0,$AI$17*CZ59,"")</f>
        <v>32</v>
      </c>
      <c r="DE59" s="348">
        <f t="shared" si="463"/>
        <v>16</v>
      </c>
      <c r="DF59" s="348" t="str">
        <f t="shared" si="463"/>
        <v/>
      </c>
      <c r="DG59" s="349"/>
      <c r="DH59" s="350"/>
      <c r="DI59" s="351"/>
      <c r="DJ59" s="351"/>
      <c r="DK59" s="351"/>
      <c r="DL59" s="351"/>
      <c r="DM59" s="351"/>
      <c r="DN59" s="351"/>
      <c r="DO59" s="348"/>
      <c r="DP59" s="345" t="str">
        <f t="shared" si="297"/>
        <v/>
      </c>
      <c r="DQ59" s="346"/>
      <c r="DR59" s="347"/>
      <c r="DS59" s="347"/>
      <c r="DT59" s="347"/>
      <c r="DU59" s="348" t="str">
        <f t="shared" ref="DU59:DW59" si="464">IF(DQ59&lt;&gt;0,$AZ$17*DQ59,"")</f>
        <v/>
      </c>
      <c r="DV59" s="348" t="str">
        <f t="shared" si="464"/>
        <v/>
      </c>
      <c r="DW59" s="348" t="str">
        <f t="shared" si="464"/>
        <v/>
      </c>
      <c r="DX59" s="349"/>
      <c r="DY59" s="350"/>
      <c r="DZ59" s="351"/>
      <c r="EA59" s="351"/>
      <c r="EB59" s="351"/>
      <c r="EC59" s="351"/>
      <c r="ED59" s="351"/>
      <c r="EE59" s="351"/>
      <c r="EF59" s="348"/>
      <c r="EG59" s="345" t="str">
        <f t="shared" si="307"/>
        <v/>
      </c>
      <c r="EH59" s="346"/>
      <c r="EI59" s="347"/>
      <c r="EJ59" s="347"/>
      <c r="EK59" s="347"/>
      <c r="EL59" s="348" t="str">
        <f t="shared" ref="EL59:EN59" si="465">IF(EH59&lt;&gt;0,$AI$17*EH59,"")</f>
        <v/>
      </c>
      <c r="EM59" s="348" t="str">
        <f t="shared" si="465"/>
        <v/>
      </c>
      <c r="EN59" s="348" t="str">
        <f t="shared" si="465"/>
        <v/>
      </c>
      <c r="EO59" s="349"/>
      <c r="EP59" s="350"/>
      <c r="EQ59" s="351"/>
      <c r="ER59" s="351"/>
      <c r="ES59" s="351"/>
      <c r="ET59" s="351"/>
      <c r="EU59" s="351"/>
      <c r="EV59" s="351"/>
      <c r="EW59" s="348"/>
      <c r="EX59" s="345" t="str">
        <f t="shared" si="309"/>
        <v/>
      </c>
      <c r="EY59" s="346"/>
      <c r="EZ59" s="347"/>
      <c r="FA59" s="347"/>
      <c r="FB59" s="347"/>
      <c r="FC59" s="348" t="str">
        <f t="shared" ref="FC59:FE59" si="466">IF(EY59&lt;&gt;0,$AI$17*EY59,"")</f>
        <v/>
      </c>
      <c r="FD59" s="348" t="str">
        <f t="shared" si="466"/>
        <v/>
      </c>
      <c r="FE59" s="348" t="str">
        <f t="shared" si="466"/>
        <v/>
      </c>
      <c r="FF59" s="349"/>
      <c r="FG59" s="350"/>
      <c r="FH59" s="351"/>
      <c r="FI59" s="351"/>
      <c r="FJ59" s="351"/>
      <c r="FK59" s="351"/>
      <c r="FL59" s="351"/>
      <c r="FM59" s="351"/>
      <c r="FN59" s="348"/>
      <c r="FO59" s="357"/>
      <c r="FP59" s="346"/>
      <c r="FQ59" s="347"/>
      <c r="FR59" s="347"/>
      <c r="FS59" s="347"/>
      <c r="FT59" s="348"/>
      <c r="FU59" s="348"/>
      <c r="FV59" s="348"/>
      <c r="FW59" s="349"/>
      <c r="FX59" s="350"/>
      <c r="FY59" s="351"/>
      <c r="FZ59" s="351"/>
      <c r="GA59" s="351"/>
      <c r="GB59" s="351"/>
      <c r="GC59" s="351"/>
      <c r="GD59" s="351"/>
      <c r="GE59" s="348"/>
      <c r="GF59" s="357"/>
      <c r="GG59" s="346"/>
      <c r="GH59" s="347"/>
      <c r="GI59" s="347"/>
      <c r="GJ59" s="347"/>
      <c r="GK59" s="348"/>
      <c r="GL59" s="348"/>
      <c r="GM59" s="348"/>
      <c r="GN59" s="349"/>
      <c r="GO59" s="350"/>
      <c r="GP59" s="351"/>
      <c r="GQ59" s="351"/>
      <c r="GR59" s="351"/>
      <c r="GS59" s="351"/>
      <c r="GT59" s="351"/>
      <c r="GU59" s="351"/>
      <c r="GV59" s="348"/>
      <c r="GW59" s="357"/>
      <c r="GX59" s="346"/>
      <c r="GY59" s="347"/>
      <c r="GZ59" s="347"/>
      <c r="HA59" s="347"/>
      <c r="HB59" s="348"/>
      <c r="HC59" s="348"/>
      <c r="HD59" s="348"/>
      <c r="HE59" s="349"/>
      <c r="HF59" s="350"/>
      <c r="HG59" s="351"/>
      <c r="HH59" s="351"/>
      <c r="HI59" s="351"/>
      <c r="HJ59" s="351"/>
      <c r="HK59" s="351"/>
      <c r="HL59" s="351"/>
      <c r="HM59" s="348"/>
      <c r="HN59" s="357"/>
      <c r="HO59" s="346"/>
      <c r="HP59" s="347"/>
      <c r="HQ59" s="347"/>
      <c r="HR59" s="347"/>
      <c r="HS59" s="348"/>
      <c r="HT59" s="348"/>
      <c r="HU59" s="348"/>
      <c r="HV59" s="349"/>
      <c r="HW59" s="350"/>
      <c r="HX59" s="351"/>
      <c r="HY59" s="351"/>
      <c r="HZ59" s="351"/>
      <c r="IA59" s="351"/>
      <c r="IB59" s="351"/>
      <c r="IC59" s="351"/>
      <c r="ID59" s="348"/>
      <c r="IE59" s="352"/>
    </row>
    <row r="60" spans="1:239" ht="18" customHeight="1">
      <c r="A60" s="332" t="s">
        <v>218</v>
      </c>
      <c r="B60" s="333"/>
      <c r="C60" s="334" t="s">
        <v>219</v>
      </c>
      <c r="D60" s="335"/>
      <c r="E60" s="336"/>
      <c r="F60" s="336"/>
      <c r="G60" s="336"/>
      <c r="H60" s="337"/>
      <c r="I60" s="336"/>
      <c r="J60" s="336"/>
      <c r="K60" s="336"/>
      <c r="L60" s="336">
        <v>6</v>
      </c>
      <c r="M60" s="336"/>
      <c r="N60" s="336"/>
      <c r="O60" s="338"/>
      <c r="P60" s="338"/>
      <c r="Q60" s="336"/>
      <c r="R60" s="336"/>
      <c r="S60" s="336"/>
      <c r="T60" s="337"/>
      <c r="U60" s="336"/>
      <c r="V60" s="336"/>
      <c r="W60" s="336"/>
      <c r="X60" s="336"/>
      <c r="Y60" s="394">
        <v>4</v>
      </c>
      <c r="Z60" s="340"/>
      <c r="AA60" s="388">
        <f t="shared" si="448"/>
        <v>120</v>
      </c>
      <c r="AB60" s="336">
        <f t="shared" si="449"/>
        <v>54</v>
      </c>
      <c r="AC60" s="338">
        <f t="shared" ref="AC60:AE60" si="467">$AI$17*AJ60+BA60*$AZ$17+BR60*$BQ$17+CI60*$CH$17+CZ60*$CY$17+DQ60*$DP$17+EH60*$EG$17+EY60*$EX$17+FP60*$FO$17+GX60*$GW$17+GG60*$GF$17+HO60*$HN$17</f>
        <v>36</v>
      </c>
      <c r="AD60" s="338">
        <f t="shared" si="467"/>
        <v>18</v>
      </c>
      <c r="AE60" s="338">
        <f t="shared" si="467"/>
        <v>0</v>
      </c>
      <c r="AF60" s="342">
        <f t="shared" si="451"/>
        <v>66</v>
      </c>
      <c r="AG60" s="343">
        <f t="shared" si="452"/>
        <v>0.55000000000000004</v>
      </c>
      <c r="AH60" s="344"/>
      <c r="AI60" s="357"/>
      <c r="AJ60" s="346"/>
      <c r="AK60" s="347"/>
      <c r="AL60" s="347"/>
      <c r="AM60" s="347"/>
      <c r="AN60" s="348"/>
      <c r="AO60" s="348"/>
      <c r="AP60" s="348"/>
      <c r="AQ60" s="349"/>
      <c r="AR60" s="350"/>
      <c r="AS60" s="351"/>
      <c r="AT60" s="351"/>
      <c r="AU60" s="351"/>
      <c r="AV60" s="351"/>
      <c r="AW60" s="351"/>
      <c r="AX60" s="351"/>
      <c r="AY60" s="348"/>
      <c r="AZ60" s="345" t="str">
        <f t="shared" si="276"/>
        <v/>
      </c>
      <c r="BA60" s="346"/>
      <c r="BB60" s="347"/>
      <c r="BC60" s="347"/>
      <c r="BD60" s="347"/>
      <c r="BE60" s="348"/>
      <c r="BF60" s="348"/>
      <c r="BG60" s="348"/>
      <c r="BH60" s="349"/>
      <c r="BI60" s="350"/>
      <c r="BJ60" s="351"/>
      <c r="BK60" s="351"/>
      <c r="BL60" s="351"/>
      <c r="BM60" s="351"/>
      <c r="BN60" s="351"/>
      <c r="BO60" s="351"/>
      <c r="BP60" s="348"/>
      <c r="BQ60" s="345" t="str">
        <f t="shared" si="292"/>
        <v/>
      </c>
      <c r="BR60" s="346"/>
      <c r="BS60" s="347"/>
      <c r="BT60" s="347"/>
      <c r="BU60" s="347"/>
      <c r="BV60" s="348" t="str">
        <f t="shared" ref="BV60:BX60" si="468">IF(BR60&lt;&gt;0,$BQ$17*BR60,"")</f>
        <v/>
      </c>
      <c r="BW60" s="348" t="str">
        <f t="shared" si="468"/>
        <v/>
      </c>
      <c r="BX60" s="348" t="str">
        <f t="shared" si="468"/>
        <v/>
      </c>
      <c r="BY60" s="349"/>
      <c r="BZ60" s="350"/>
      <c r="CA60" s="351"/>
      <c r="CB60" s="351"/>
      <c r="CC60" s="351"/>
      <c r="CD60" s="351"/>
      <c r="CE60" s="351"/>
      <c r="CF60" s="351"/>
      <c r="CG60" s="348"/>
      <c r="CH60" s="345" t="str">
        <f t="shared" si="294"/>
        <v/>
      </c>
      <c r="CI60" s="346"/>
      <c r="CJ60" s="347"/>
      <c r="CK60" s="347"/>
      <c r="CL60" s="347"/>
      <c r="CM60" s="348"/>
      <c r="CN60" s="348"/>
      <c r="CO60" s="348"/>
      <c r="CP60" s="349"/>
      <c r="CQ60" s="350"/>
      <c r="CR60" s="351"/>
      <c r="CS60" s="351"/>
      <c r="CT60" s="351"/>
      <c r="CU60" s="351"/>
      <c r="CV60" s="351"/>
      <c r="CW60" s="351"/>
      <c r="CX60" s="348"/>
      <c r="CY60" s="345" t="str">
        <f t="shared" si="304"/>
        <v/>
      </c>
      <c r="CZ60" s="346"/>
      <c r="DA60" s="347"/>
      <c r="DB60" s="347"/>
      <c r="DC60" s="347"/>
      <c r="DD60" s="348" t="str">
        <f t="shared" ref="DD60:DF60" si="469">IF(CZ60&lt;&gt;0,$AI$17*CZ60,"")</f>
        <v/>
      </c>
      <c r="DE60" s="348" t="str">
        <f t="shared" si="469"/>
        <v/>
      </c>
      <c r="DF60" s="348" t="str">
        <f t="shared" si="469"/>
        <v/>
      </c>
      <c r="DG60" s="349"/>
      <c r="DH60" s="350"/>
      <c r="DI60" s="351"/>
      <c r="DJ60" s="351"/>
      <c r="DK60" s="351"/>
      <c r="DL60" s="351"/>
      <c r="DM60" s="351"/>
      <c r="DN60" s="351"/>
      <c r="DO60" s="348"/>
      <c r="DP60" s="345">
        <f t="shared" si="297"/>
        <v>3</v>
      </c>
      <c r="DQ60" s="346">
        <v>2</v>
      </c>
      <c r="DR60" s="347">
        <v>1</v>
      </c>
      <c r="DS60" s="347"/>
      <c r="DT60" s="347"/>
      <c r="DU60" s="348">
        <f t="shared" ref="DU60:DW60" si="470">IF(DQ60&lt;&gt;0,$AZ$17*DQ60,"")</f>
        <v>36</v>
      </c>
      <c r="DV60" s="348">
        <f t="shared" si="470"/>
        <v>18</v>
      </c>
      <c r="DW60" s="348" t="str">
        <f t="shared" si="470"/>
        <v/>
      </c>
      <c r="DX60" s="349"/>
      <c r="DY60" s="350"/>
      <c r="DZ60" s="351"/>
      <c r="EA60" s="351"/>
      <c r="EB60" s="351"/>
      <c r="EC60" s="351"/>
      <c r="ED60" s="351"/>
      <c r="EE60" s="351"/>
      <c r="EF60" s="348"/>
      <c r="EG60" s="345" t="str">
        <f t="shared" si="307"/>
        <v/>
      </c>
      <c r="EH60" s="346"/>
      <c r="EI60" s="347"/>
      <c r="EJ60" s="347"/>
      <c r="EK60" s="347"/>
      <c r="EL60" s="348" t="str">
        <f t="shared" ref="EL60:EN60" si="471">IF(EH60&lt;&gt;0,$AI$17*EH60,"")</f>
        <v/>
      </c>
      <c r="EM60" s="348" t="str">
        <f t="shared" si="471"/>
        <v/>
      </c>
      <c r="EN60" s="348" t="str">
        <f t="shared" si="471"/>
        <v/>
      </c>
      <c r="EO60" s="349"/>
      <c r="EP60" s="350"/>
      <c r="EQ60" s="351"/>
      <c r="ER60" s="351"/>
      <c r="ES60" s="351"/>
      <c r="ET60" s="351"/>
      <c r="EU60" s="351"/>
      <c r="EV60" s="351"/>
      <c r="EW60" s="348"/>
      <c r="EX60" s="345" t="str">
        <f t="shared" si="309"/>
        <v/>
      </c>
      <c r="EY60" s="346"/>
      <c r="EZ60" s="347"/>
      <c r="FA60" s="347"/>
      <c r="FB60" s="347"/>
      <c r="FC60" s="348" t="str">
        <f t="shared" ref="FC60:FE60" si="472">IF(EY60&lt;&gt;0,$AI$17*EY60,"")</f>
        <v/>
      </c>
      <c r="FD60" s="348" t="str">
        <f t="shared" si="472"/>
        <v/>
      </c>
      <c r="FE60" s="348" t="str">
        <f t="shared" si="472"/>
        <v/>
      </c>
      <c r="FF60" s="349"/>
      <c r="FG60" s="350"/>
      <c r="FH60" s="351"/>
      <c r="FI60" s="351"/>
      <c r="FJ60" s="351"/>
      <c r="FK60" s="351"/>
      <c r="FL60" s="351"/>
      <c r="FM60" s="351"/>
      <c r="FN60" s="348"/>
      <c r="FO60" s="357"/>
      <c r="FP60" s="346"/>
      <c r="FQ60" s="347"/>
      <c r="FR60" s="347"/>
      <c r="FS60" s="347"/>
      <c r="FT60" s="348"/>
      <c r="FU60" s="348"/>
      <c r="FV60" s="348"/>
      <c r="FW60" s="349"/>
      <c r="FX60" s="350"/>
      <c r="FY60" s="351"/>
      <c r="FZ60" s="351"/>
      <c r="GA60" s="351"/>
      <c r="GB60" s="351"/>
      <c r="GC60" s="351"/>
      <c r="GD60" s="351"/>
      <c r="GE60" s="348"/>
      <c r="GF60" s="357"/>
      <c r="GG60" s="346"/>
      <c r="GH60" s="347"/>
      <c r="GI60" s="347"/>
      <c r="GJ60" s="347"/>
      <c r="GK60" s="348"/>
      <c r="GL60" s="348"/>
      <c r="GM60" s="348"/>
      <c r="GN60" s="349"/>
      <c r="GO60" s="350"/>
      <c r="GP60" s="351"/>
      <c r="GQ60" s="351"/>
      <c r="GR60" s="351"/>
      <c r="GS60" s="351"/>
      <c r="GT60" s="351"/>
      <c r="GU60" s="351"/>
      <c r="GV60" s="348"/>
      <c r="GW60" s="357"/>
      <c r="GX60" s="346"/>
      <c r="GY60" s="347"/>
      <c r="GZ60" s="347"/>
      <c r="HA60" s="347"/>
      <c r="HB60" s="348"/>
      <c r="HC60" s="348"/>
      <c r="HD60" s="348"/>
      <c r="HE60" s="349"/>
      <c r="HF60" s="350"/>
      <c r="HG60" s="351"/>
      <c r="HH60" s="351"/>
      <c r="HI60" s="351"/>
      <c r="HJ60" s="351"/>
      <c r="HK60" s="351"/>
      <c r="HL60" s="351"/>
      <c r="HM60" s="348"/>
      <c r="HN60" s="357"/>
      <c r="HO60" s="346"/>
      <c r="HP60" s="347"/>
      <c r="HQ60" s="347"/>
      <c r="HR60" s="347"/>
      <c r="HS60" s="348"/>
      <c r="HT60" s="348"/>
      <c r="HU60" s="348"/>
      <c r="HV60" s="349"/>
      <c r="HW60" s="350"/>
      <c r="HX60" s="351"/>
      <c r="HY60" s="351"/>
      <c r="HZ60" s="351"/>
      <c r="IA60" s="351"/>
      <c r="IB60" s="351"/>
      <c r="IC60" s="351"/>
      <c r="ID60" s="348"/>
      <c r="IE60" s="352"/>
    </row>
    <row r="61" spans="1:239" ht="18" customHeight="1">
      <c r="A61" s="332" t="s">
        <v>220</v>
      </c>
      <c r="B61" s="333"/>
      <c r="C61" s="334" t="s">
        <v>221</v>
      </c>
      <c r="D61" s="335"/>
      <c r="E61" s="336"/>
      <c r="F61" s="336"/>
      <c r="G61" s="336"/>
      <c r="H61" s="337"/>
      <c r="I61" s="336"/>
      <c r="J61" s="336"/>
      <c r="K61" s="336"/>
      <c r="L61" s="336">
        <v>6</v>
      </c>
      <c r="M61" s="336"/>
      <c r="N61" s="336"/>
      <c r="O61" s="338"/>
      <c r="P61" s="338"/>
      <c r="Q61" s="336"/>
      <c r="R61" s="336"/>
      <c r="S61" s="336"/>
      <c r="T61" s="337"/>
      <c r="U61" s="336"/>
      <c r="V61" s="336"/>
      <c r="W61" s="336"/>
      <c r="X61" s="336"/>
      <c r="Y61" s="394">
        <v>4</v>
      </c>
      <c r="Z61" s="340"/>
      <c r="AA61" s="388">
        <f t="shared" si="448"/>
        <v>120</v>
      </c>
      <c r="AB61" s="336">
        <f t="shared" si="449"/>
        <v>54</v>
      </c>
      <c r="AC61" s="338">
        <v>18</v>
      </c>
      <c r="AD61" s="338">
        <v>36</v>
      </c>
      <c r="AE61" s="338">
        <f>$AI$17*AL61+BC61*$AZ$17+BT61*$BQ$17+CK61*$CH$17+DB61*$CY$17+DS61*$DP$17+EJ61*$EG$17+FA61*$EX$17+FR61*$FO$17+GZ61*$GW$17+GI61*$GF$17+HQ61*$HN$17</f>
        <v>0</v>
      </c>
      <c r="AF61" s="342">
        <f t="shared" si="451"/>
        <v>66</v>
      </c>
      <c r="AG61" s="343">
        <f t="shared" si="452"/>
        <v>0.55000000000000004</v>
      </c>
      <c r="AH61" s="344"/>
      <c r="AI61" s="357"/>
      <c r="AJ61" s="346"/>
      <c r="AK61" s="347"/>
      <c r="AL61" s="347"/>
      <c r="AM61" s="347"/>
      <c r="AN61" s="348"/>
      <c r="AO61" s="348"/>
      <c r="AP61" s="348"/>
      <c r="AQ61" s="349"/>
      <c r="AR61" s="350"/>
      <c r="AS61" s="351"/>
      <c r="AT61" s="351"/>
      <c r="AU61" s="351"/>
      <c r="AV61" s="351"/>
      <c r="AW61" s="351"/>
      <c r="AX61" s="351"/>
      <c r="AY61" s="348"/>
      <c r="AZ61" s="345" t="str">
        <f t="shared" si="276"/>
        <v/>
      </c>
      <c r="BA61" s="346"/>
      <c r="BB61" s="347"/>
      <c r="BC61" s="347"/>
      <c r="BD61" s="347"/>
      <c r="BE61" s="348"/>
      <c r="BF61" s="348"/>
      <c r="BG61" s="348"/>
      <c r="BH61" s="349"/>
      <c r="BI61" s="350"/>
      <c r="BJ61" s="351"/>
      <c r="BK61" s="351"/>
      <c r="BL61" s="351"/>
      <c r="BM61" s="351"/>
      <c r="BN61" s="351"/>
      <c r="BO61" s="351"/>
      <c r="BP61" s="348"/>
      <c r="BQ61" s="345" t="str">
        <f t="shared" si="292"/>
        <v/>
      </c>
      <c r="BR61" s="346"/>
      <c r="BS61" s="347"/>
      <c r="BT61" s="347"/>
      <c r="BU61" s="347"/>
      <c r="BV61" s="348" t="str">
        <f t="shared" ref="BV61:BX61" si="473">IF(BR61&lt;&gt;0,$BQ$17*BR61,"")</f>
        <v/>
      </c>
      <c r="BW61" s="348" t="str">
        <f t="shared" si="473"/>
        <v/>
      </c>
      <c r="BX61" s="348" t="str">
        <f t="shared" si="473"/>
        <v/>
      </c>
      <c r="BY61" s="349"/>
      <c r="BZ61" s="350"/>
      <c r="CA61" s="351"/>
      <c r="CB61" s="351"/>
      <c r="CC61" s="351"/>
      <c r="CD61" s="351"/>
      <c r="CE61" s="351"/>
      <c r="CF61" s="351"/>
      <c r="CG61" s="348"/>
      <c r="CH61" s="345" t="str">
        <f t="shared" si="294"/>
        <v/>
      </c>
      <c r="CI61" s="346"/>
      <c r="CJ61" s="347"/>
      <c r="CK61" s="347"/>
      <c r="CL61" s="347"/>
      <c r="CM61" s="348"/>
      <c r="CN61" s="348"/>
      <c r="CO61" s="348"/>
      <c r="CP61" s="349"/>
      <c r="CQ61" s="350"/>
      <c r="CR61" s="351"/>
      <c r="CS61" s="351"/>
      <c r="CT61" s="351"/>
      <c r="CU61" s="351"/>
      <c r="CV61" s="351"/>
      <c r="CW61" s="351"/>
      <c r="CX61" s="348"/>
      <c r="CY61" s="345" t="str">
        <f t="shared" si="304"/>
        <v/>
      </c>
      <c r="CZ61" s="346"/>
      <c r="DA61" s="347"/>
      <c r="DB61" s="347"/>
      <c r="DC61" s="347"/>
      <c r="DD61" s="348" t="str">
        <f t="shared" ref="DD61:DF61" si="474">IF(CZ61&lt;&gt;0,$AI$17*CZ61,"")</f>
        <v/>
      </c>
      <c r="DE61" s="348" t="str">
        <f t="shared" si="474"/>
        <v/>
      </c>
      <c r="DF61" s="348" t="str">
        <f t="shared" si="474"/>
        <v/>
      </c>
      <c r="DG61" s="349"/>
      <c r="DH61" s="350"/>
      <c r="DI61" s="351"/>
      <c r="DJ61" s="351"/>
      <c r="DK61" s="351"/>
      <c r="DL61" s="351"/>
      <c r="DM61" s="351"/>
      <c r="DN61" s="351"/>
      <c r="DO61" s="348"/>
      <c r="DP61" s="345">
        <f t="shared" si="297"/>
        <v>3</v>
      </c>
      <c r="DQ61" s="346">
        <v>2</v>
      </c>
      <c r="DR61" s="347">
        <v>1</v>
      </c>
      <c r="DS61" s="347"/>
      <c r="DT61" s="347"/>
      <c r="DU61" s="348">
        <f t="shared" ref="DU61:DW61" si="475">IF(DQ61&lt;&gt;0,$AZ$17*DQ61,"")</f>
        <v>36</v>
      </c>
      <c r="DV61" s="348">
        <f t="shared" si="475"/>
        <v>18</v>
      </c>
      <c r="DW61" s="348" t="str">
        <f t="shared" si="475"/>
        <v/>
      </c>
      <c r="DX61" s="349"/>
      <c r="DY61" s="350"/>
      <c r="DZ61" s="351"/>
      <c r="EA61" s="351"/>
      <c r="EB61" s="351"/>
      <c r="EC61" s="351"/>
      <c r="ED61" s="351"/>
      <c r="EE61" s="351"/>
      <c r="EF61" s="348"/>
      <c r="EG61" s="345" t="str">
        <f t="shared" si="307"/>
        <v/>
      </c>
      <c r="EH61" s="346"/>
      <c r="EI61" s="347"/>
      <c r="EJ61" s="347"/>
      <c r="EK61" s="347"/>
      <c r="EL61" s="348" t="str">
        <f t="shared" ref="EL61:EN61" si="476">IF(EH61&lt;&gt;0,$AI$17*EH61,"")</f>
        <v/>
      </c>
      <c r="EM61" s="348" t="str">
        <f t="shared" si="476"/>
        <v/>
      </c>
      <c r="EN61" s="348" t="str">
        <f t="shared" si="476"/>
        <v/>
      </c>
      <c r="EO61" s="349"/>
      <c r="EP61" s="350"/>
      <c r="EQ61" s="351"/>
      <c r="ER61" s="351"/>
      <c r="ES61" s="351"/>
      <c r="ET61" s="351"/>
      <c r="EU61" s="351"/>
      <c r="EV61" s="351"/>
      <c r="EW61" s="348"/>
      <c r="EX61" s="345" t="str">
        <f t="shared" si="309"/>
        <v/>
      </c>
      <c r="EY61" s="346"/>
      <c r="EZ61" s="347"/>
      <c r="FA61" s="347"/>
      <c r="FB61" s="347"/>
      <c r="FC61" s="348" t="str">
        <f t="shared" ref="FC61:FE61" si="477">IF(EY61&lt;&gt;0,$AI$17*EY61,"")</f>
        <v/>
      </c>
      <c r="FD61" s="348" t="str">
        <f t="shared" si="477"/>
        <v/>
      </c>
      <c r="FE61" s="348" t="str">
        <f t="shared" si="477"/>
        <v/>
      </c>
      <c r="FF61" s="349"/>
      <c r="FG61" s="350"/>
      <c r="FH61" s="351"/>
      <c r="FI61" s="351"/>
      <c r="FJ61" s="351"/>
      <c r="FK61" s="351"/>
      <c r="FL61" s="351"/>
      <c r="FM61" s="351"/>
      <c r="FN61" s="348"/>
      <c r="FO61" s="357"/>
      <c r="FP61" s="346"/>
      <c r="FQ61" s="347"/>
      <c r="FR61" s="347"/>
      <c r="FS61" s="347"/>
      <c r="FT61" s="348"/>
      <c r="FU61" s="348"/>
      <c r="FV61" s="348"/>
      <c r="FW61" s="349"/>
      <c r="FX61" s="350"/>
      <c r="FY61" s="351"/>
      <c r="FZ61" s="351"/>
      <c r="GA61" s="351"/>
      <c r="GB61" s="351"/>
      <c r="GC61" s="351"/>
      <c r="GD61" s="351"/>
      <c r="GE61" s="348"/>
      <c r="GF61" s="357"/>
      <c r="GG61" s="346"/>
      <c r="GH61" s="347"/>
      <c r="GI61" s="347"/>
      <c r="GJ61" s="347"/>
      <c r="GK61" s="348"/>
      <c r="GL61" s="348"/>
      <c r="GM61" s="348"/>
      <c r="GN61" s="349"/>
      <c r="GO61" s="350"/>
      <c r="GP61" s="351"/>
      <c r="GQ61" s="351"/>
      <c r="GR61" s="351"/>
      <c r="GS61" s="351"/>
      <c r="GT61" s="351"/>
      <c r="GU61" s="351"/>
      <c r="GV61" s="348"/>
      <c r="GW61" s="357"/>
      <c r="GX61" s="346"/>
      <c r="GY61" s="347"/>
      <c r="GZ61" s="347"/>
      <c r="HA61" s="347"/>
      <c r="HB61" s="348"/>
      <c r="HC61" s="348"/>
      <c r="HD61" s="348"/>
      <c r="HE61" s="349"/>
      <c r="HF61" s="350"/>
      <c r="HG61" s="351"/>
      <c r="HH61" s="351"/>
      <c r="HI61" s="351"/>
      <c r="HJ61" s="351"/>
      <c r="HK61" s="351"/>
      <c r="HL61" s="351"/>
      <c r="HM61" s="348"/>
      <c r="HN61" s="357"/>
      <c r="HO61" s="346"/>
      <c r="HP61" s="347"/>
      <c r="HQ61" s="347"/>
      <c r="HR61" s="347"/>
      <c r="HS61" s="348"/>
      <c r="HT61" s="348"/>
      <c r="HU61" s="348"/>
      <c r="HV61" s="349"/>
      <c r="HW61" s="350"/>
      <c r="HX61" s="351"/>
      <c r="HY61" s="351"/>
      <c r="HZ61" s="351"/>
      <c r="IA61" s="351"/>
      <c r="IB61" s="351"/>
      <c r="IC61" s="351"/>
      <c r="ID61" s="348"/>
      <c r="IE61" s="352"/>
    </row>
    <row r="62" spans="1:239" ht="18" customHeight="1">
      <c r="A62" s="332" t="s">
        <v>222</v>
      </c>
      <c r="B62" s="333"/>
      <c r="C62" s="334" t="s">
        <v>223</v>
      </c>
      <c r="D62" s="335"/>
      <c r="E62" s="336"/>
      <c r="F62" s="336"/>
      <c r="G62" s="336"/>
      <c r="H62" s="337"/>
      <c r="I62" s="336"/>
      <c r="J62" s="336"/>
      <c r="K62" s="336"/>
      <c r="L62" s="336">
        <v>6</v>
      </c>
      <c r="M62" s="336"/>
      <c r="N62" s="336"/>
      <c r="O62" s="338"/>
      <c r="P62" s="338"/>
      <c r="Q62" s="336"/>
      <c r="R62" s="336"/>
      <c r="S62" s="336"/>
      <c r="T62" s="337"/>
      <c r="U62" s="336"/>
      <c r="V62" s="336"/>
      <c r="W62" s="336"/>
      <c r="X62" s="336"/>
      <c r="Y62" s="394">
        <v>4</v>
      </c>
      <c r="Z62" s="340"/>
      <c r="AA62" s="388">
        <f t="shared" si="448"/>
        <v>120</v>
      </c>
      <c r="AB62" s="336">
        <f t="shared" si="449"/>
        <v>54</v>
      </c>
      <c r="AC62" s="338">
        <f t="shared" ref="AC62:AE62" si="478">$AI$17*AJ62+BA62*$AZ$17+BR62*$BQ$17+CI62*$CH$17+CZ62*$CY$17+DQ62*$DP$17+EH62*$EG$17+EY62*$EX$17+FP62*$FO$17+GX62*$GW$17+GG62*$GF$17+HO62*$HN$17</f>
        <v>36</v>
      </c>
      <c r="AD62" s="338">
        <f t="shared" si="478"/>
        <v>18</v>
      </c>
      <c r="AE62" s="338">
        <f t="shared" si="478"/>
        <v>0</v>
      </c>
      <c r="AF62" s="342">
        <f t="shared" si="451"/>
        <v>66</v>
      </c>
      <c r="AG62" s="343">
        <f t="shared" si="452"/>
        <v>0.55000000000000004</v>
      </c>
      <c r="AH62" s="344"/>
      <c r="AI62" s="357"/>
      <c r="AJ62" s="346"/>
      <c r="AK62" s="347"/>
      <c r="AL62" s="347"/>
      <c r="AM62" s="347"/>
      <c r="AN62" s="348"/>
      <c r="AO62" s="348"/>
      <c r="AP62" s="348"/>
      <c r="AQ62" s="349"/>
      <c r="AR62" s="350"/>
      <c r="AS62" s="351"/>
      <c r="AT62" s="351"/>
      <c r="AU62" s="351"/>
      <c r="AV62" s="351"/>
      <c r="AW62" s="351"/>
      <c r="AX62" s="351"/>
      <c r="AY62" s="348"/>
      <c r="AZ62" s="345" t="str">
        <f t="shared" si="276"/>
        <v/>
      </c>
      <c r="BA62" s="346"/>
      <c r="BB62" s="347"/>
      <c r="BC62" s="347"/>
      <c r="BD62" s="347"/>
      <c r="BE62" s="348"/>
      <c r="BF62" s="348"/>
      <c r="BG62" s="348"/>
      <c r="BH62" s="349"/>
      <c r="BI62" s="350"/>
      <c r="BJ62" s="351"/>
      <c r="BK62" s="351"/>
      <c r="BL62" s="351"/>
      <c r="BM62" s="351"/>
      <c r="BN62" s="351"/>
      <c r="BO62" s="351"/>
      <c r="BP62" s="348"/>
      <c r="BQ62" s="345" t="str">
        <f t="shared" si="292"/>
        <v/>
      </c>
      <c r="BR62" s="346"/>
      <c r="BS62" s="347"/>
      <c r="BT62" s="347"/>
      <c r="BU62" s="347"/>
      <c r="BV62" s="348" t="str">
        <f t="shared" ref="BV62:BX62" si="479">IF(BR62&lt;&gt;0,$BQ$17*BR62,"")</f>
        <v/>
      </c>
      <c r="BW62" s="348" t="str">
        <f t="shared" si="479"/>
        <v/>
      </c>
      <c r="BX62" s="348" t="str">
        <f t="shared" si="479"/>
        <v/>
      </c>
      <c r="BY62" s="349"/>
      <c r="BZ62" s="350"/>
      <c r="CA62" s="351"/>
      <c r="CB62" s="351"/>
      <c r="CC62" s="351"/>
      <c r="CD62" s="351"/>
      <c r="CE62" s="351"/>
      <c r="CF62" s="351"/>
      <c r="CG62" s="348"/>
      <c r="CH62" s="345" t="str">
        <f t="shared" si="294"/>
        <v/>
      </c>
      <c r="CI62" s="346"/>
      <c r="CJ62" s="347"/>
      <c r="CK62" s="347"/>
      <c r="CL62" s="347"/>
      <c r="CM62" s="348"/>
      <c r="CN62" s="348"/>
      <c r="CO62" s="348"/>
      <c r="CP62" s="349"/>
      <c r="CQ62" s="350"/>
      <c r="CR62" s="351"/>
      <c r="CS62" s="351"/>
      <c r="CT62" s="351"/>
      <c r="CU62" s="351"/>
      <c r="CV62" s="351"/>
      <c r="CW62" s="351"/>
      <c r="CX62" s="348"/>
      <c r="CY62" s="345" t="str">
        <f t="shared" si="304"/>
        <v/>
      </c>
      <c r="CZ62" s="346"/>
      <c r="DA62" s="347"/>
      <c r="DB62" s="347"/>
      <c r="DC62" s="347"/>
      <c r="DD62" s="348" t="str">
        <f t="shared" ref="DD62:DF62" si="480">IF(CZ62&lt;&gt;0,$AI$17*CZ62,"")</f>
        <v/>
      </c>
      <c r="DE62" s="348" t="str">
        <f t="shared" si="480"/>
        <v/>
      </c>
      <c r="DF62" s="348" t="str">
        <f t="shared" si="480"/>
        <v/>
      </c>
      <c r="DG62" s="349"/>
      <c r="DH62" s="350"/>
      <c r="DI62" s="351"/>
      <c r="DJ62" s="351"/>
      <c r="DK62" s="351"/>
      <c r="DL62" s="351"/>
      <c r="DM62" s="351"/>
      <c r="DN62" s="351"/>
      <c r="DO62" s="348"/>
      <c r="DP62" s="345">
        <f t="shared" si="297"/>
        <v>3</v>
      </c>
      <c r="DQ62" s="346">
        <v>2</v>
      </c>
      <c r="DR62" s="347">
        <v>1</v>
      </c>
      <c r="DS62" s="347"/>
      <c r="DT62" s="347"/>
      <c r="DU62" s="348">
        <f t="shared" ref="DU62:DW62" si="481">IF(DQ62&lt;&gt;0,$AZ$17*DQ62,"")</f>
        <v>36</v>
      </c>
      <c r="DV62" s="348">
        <f t="shared" si="481"/>
        <v>18</v>
      </c>
      <c r="DW62" s="348" t="str">
        <f t="shared" si="481"/>
        <v/>
      </c>
      <c r="DX62" s="349"/>
      <c r="DY62" s="350"/>
      <c r="DZ62" s="351"/>
      <c r="EA62" s="351"/>
      <c r="EB62" s="351"/>
      <c r="EC62" s="351"/>
      <c r="ED62" s="351"/>
      <c r="EE62" s="351"/>
      <c r="EF62" s="348"/>
      <c r="EG62" s="345" t="str">
        <f t="shared" si="307"/>
        <v/>
      </c>
      <c r="EH62" s="346"/>
      <c r="EI62" s="347"/>
      <c r="EJ62" s="347"/>
      <c r="EK62" s="347"/>
      <c r="EL62" s="348" t="str">
        <f t="shared" ref="EL62:EN62" si="482">IF(EH62&lt;&gt;0,$AI$17*EH62,"")</f>
        <v/>
      </c>
      <c r="EM62" s="348" t="str">
        <f t="shared" si="482"/>
        <v/>
      </c>
      <c r="EN62" s="348" t="str">
        <f t="shared" si="482"/>
        <v/>
      </c>
      <c r="EO62" s="349"/>
      <c r="EP62" s="350"/>
      <c r="EQ62" s="351"/>
      <c r="ER62" s="351"/>
      <c r="ES62" s="351"/>
      <c r="ET62" s="351"/>
      <c r="EU62" s="351"/>
      <c r="EV62" s="351"/>
      <c r="EW62" s="348"/>
      <c r="EX62" s="345" t="str">
        <f t="shared" si="309"/>
        <v/>
      </c>
      <c r="EY62" s="346"/>
      <c r="EZ62" s="347"/>
      <c r="FA62" s="347"/>
      <c r="FB62" s="347"/>
      <c r="FC62" s="348" t="str">
        <f t="shared" ref="FC62:FE62" si="483">IF(EY62&lt;&gt;0,$AI$17*EY62,"")</f>
        <v/>
      </c>
      <c r="FD62" s="348" t="str">
        <f t="shared" si="483"/>
        <v/>
      </c>
      <c r="FE62" s="348" t="str">
        <f t="shared" si="483"/>
        <v/>
      </c>
      <c r="FF62" s="349"/>
      <c r="FG62" s="350"/>
      <c r="FH62" s="351"/>
      <c r="FI62" s="351"/>
      <c r="FJ62" s="351"/>
      <c r="FK62" s="351"/>
      <c r="FL62" s="351"/>
      <c r="FM62" s="351"/>
      <c r="FN62" s="348"/>
      <c r="FO62" s="357"/>
      <c r="FP62" s="346"/>
      <c r="FQ62" s="347"/>
      <c r="FR62" s="347"/>
      <c r="FS62" s="347"/>
      <c r="FT62" s="348"/>
      <c r="FU62" s="348"/>
      <c r="FV62" s="348"/>
      <c r="FW62" s="349"/>
      <c r="FX62" s="350"/>
      <c r="FY62" s="351"/>
      <c r="FZ62" s="351"/>
      <c r="GA62" s="351"/>
      <c r="GB62" s="351"/>
      <c r="GC62" s="351"/>
      <c r="GD62" s="351"/>
      <c r="GE62" s="348"/>
      <c r="GF62" s="357"/>
      <c r="GG62" s="346"/>
      <c r="GH62" s="347"/>
      <c r="GI62" s="347"/>
      <c r="GJ62" s="347"/>
      <c r="GK62" s="348"/>
      <c r="GL62" s="348"/>
      <c r="GM62" s="348"/>
      <c r="GN62" s="349"/>
      <c r="GO62" s="350"/>
      <c r="GP62" s="351"/>
      <c r="GQ62" s="351"/>
      <c r="GR62" s="351"/>
      <c r="GS62" s="351"/>
      <c r="GT62" s="351"/>
      <c r="GU62" s="351"/>
      <c r="GV62" s="348"/>
      <c r="GW62" s="357"/>
      <c r="GX62" s="346"/>
      <c r="GY62" s="347"/>
      <c r="GZ62" s="347"/>
      <c r="HA62" s="347"/>
      <c r="HB62" s="348"/>
      <c r="HC62" s="348"/>
      <c r="HD62" s="348"/>
      <c r="HE62" s="349"/>
      <c r="HF62" s="350"/>
      <c r="HG62" s="351"/>
      <c r="HH62" s="351"/>
      <c r="HI62" s="351"/>
      <c r="HJ62" s="351"/>
      <c r="HK62" s="351"/>
      <c r="HL62" s="351"/>
      <c r="HM62" s="348"/>
      <c r="HN62" s="357"/>
      <c r="HO62" s="346"/>
      <c r="HP62" s="347"/>
      <c r="HQ62" s="347"/>
      <c r="HR62" s="347"/>
      <c r="HS62" s="348"/>
      <c r="HT62" s="348"/>
      <c r="HU62" s="348"/>
      <c r="HV62" s="349"/>
      <c r="HW62" s="350"/>
      <c r="HX62" s="351"/>
      <c r="HY62" s="351"/>
      <c r="HZ62" s="351"/>
      <c r="IA62" s="351"/>
      <c r="IB62" s="351"/>
      <c r="IC62" s="351"/>
      <c r="ID62" s="348"/>
      <c r="IE62" s="352"/>
    </row>
    <row r="63" spans="1:239" ht="18" customHeight="1">
      <c r="A63" s="332" t="s">
        <v>224</v>
      </c>
      <c r="B63" s="333"/>
      <c r="C63" s="334" t="s">
        <v>225</v>
      </c>
      <c r="D63" s="335"/>
      <c r="E63" s="336"/>
      <c r="F63" s="336"/>
      <c r="G63" s="336"/>
      <c r="H63" s="337"/>
      <c r="I63" s="336"/>
      <c r="J63" s="336"/>
      <c r="K63" s="336"/>
      <c r="L63" s="336"/>
      <c r="M63" s="336">
        <v>7</v>
      </c>
      <c r="N63" s="336"/>
      <c r="O63" s="338"/>
      <c r="P63" s="338"/>
      <c r="Q63" s="336"/>
      <c r="R63" s="336"/>
      <c r="S63" s="336"/>
      <c r="T63" s="337"/>
      <c r="U63" s="336"/>
      <c r="V63" s="336"/>
      <c r="W63" s="336"/>
      <c r="X63" s="336"/>
      <c r="Y63" s="394">
        <v>4</v>
      </c>
      <c r="Z63" s="340"/>
      <c r="AA63" s="388">
        <f t="shared" si="448"/>
        <v>120</v>
      </c>
      <c r="AB63" s="336">
        <f t="shared" si="449"/>
        <v>48</v>
      </c>
      <c r="AC63" s="338">
        <v>16</v>
      </c>
      <c r="AD63" s="338">
        <v>32</v>
      </c>
      <c r="AE63" s="338">
        <f>$AI$17*AL63+BC63*$AZ$17+BT63*$BQ$17+CK63*$CH$17+DB63*$CY$17+DS63*$DP$17+EJ63*$EG$17+FA63*$EX$17+FR63*$FO$17+GZ63*$GW$17+GI63*$GF$17+HQ63*$HN$17</f>
        <v>0</v>
      </c>
      <c r="AF63" s="342">
        <f t="shared" si="451"/>
        <v>72</v>
      </c>
      <c r="AG63" s="343">
        <f t="shared" si="452"/>
        <v>0.6</v>
      </c>
      <c r="AH63" s="344"/>
      <c r="AI63" s="357"/>
      <c r="AJ63" s="346"/>
      <c r="AK63" s="347"/>
      <c r="AL63" s="347"/>
      <c r="AM63" s="347"/>
      <c r="AN63" s="348"/>
      <c r="AO63" s="348"/>
      <c r="AP63" s="348"/>
      <c r="AQ63" s="349"/>
      <c r="AR63" s="350"/>
      <c r="AS63" s="351"/>
      <c r="AT63" s="351"/>
      <c r="AU63" s="351"/>
      <c r="AV63" s="351"/>
      <c r="AW63" s="351"/>
      <c r="AX63" s="351"/>
      <c r="AY63" s="348"/>
      <c r="AZ63" s="345" t="str">
        <f t="shared" si="276"/>
        <v/>
      </c>
      <c r="BA63" s="346"/>
      <c r="BB63" s="347"/>
      <c r="BC63" s="347"/>
      <c r="BD63" s="347"/>
      <c r="BE63" s="348"/>
      <c r="BF63" s="348"/>
      <c r="BG63" s="348"/>
      <c r="BH63" s="349"/>
      <c r="BI63" s="350"/>
      <c r="BJ63" s="351"/>
      <c r="BK63" s="351"/>
      <c r="BL63" s="351"/>
      <c r="BM63" s="351"/>
      <c r="BN63" s="351"/>
      <c r="BO63" s="351"/>
      <c r="BP63" s="348"/>
      <c r="BQ63" s="345" t="str">
        <f t="shared" si="292"/>
        <v/>
      </c>
      <c r="BR63" s="346"/>
      <c r="BS63" s="347"/>
      <c r="BT63" s="347"/>
      <c r="BU63" s="347"/>
      <c r="BV63" s="348" t="str">
        <f t="shared" ref="BV63:BX63" si="484">IF(BR63&lt;&gt;0,$BQ$17*BR63,"")</f>
        <v/>
      </c>
      <c r="BW63" s="348" t="str">
        <f t="shared" si="484"/>
        <v/>
      </c>
      <c r="BX63" s="348" t="str">
        <f t="shared" si="484"/>
        <v/>
      </c>
      <c r="BY63" s="349"/>
      <c r="BZ63" s="350"/>
      <c r="CA63" s="351"/>
      <c r="CB63" s="351"/>
      <c r="CC63" s="351"/>
      <c r="CD63" s="351"/>
      <c r="CE63" s="351"/>
      <c r="CF63" s="351"/>
      <c r="CG63" s="348"/>
      <c r="CH63" s="345" t="str">
        <f t="shared" si="294"/>
        <v/>
      </c>
      <c r="CI63" s="346"/>
      <c r="CJ63" s="347"/>
      <c r="CK63" s="347"/>
      <c r="CL63" s="347"/>
      <c r="CM63" s="348"/>
      <c r="CN63" s="348"/>
      <c r="CO63" s="348"/>
      <c r="CP63" s="349"/>
      <c r="CQ63" s="350"/>
      <c r="CR63" s="351"/>
      <c r="CS63" s="351"/>
      <c r="CT63" s="351"/>
      <c r="CU63" s="351"/>
      <c r="CV63" s="351"/>
      <c r="CW63" s="351"/>
      <c r="CX63" s="348"/>
      <c r="CY63" s="345" t="str">
        <f t="shared" si="304"/>
        <v/>
      </c>
      <c r="CZ63" s="346"/>
      <c r="DA63" s="347"/>
      <c r="DB63" s="347"/>
      <c r="DC63" s="347"/>
      <c r="DD63" s="348" t="str">
        <f t="shared" ref="DD63:DF63" si="485">IF(CZ63&lt;&gt;0,$AI$17*CZ63,"")</f>
        <v/>
      </c>
      <c r="DE63" s="348" t="str">
        <f t="shared" si="485"/>
        <v/>
      </c>
      <c r="DF63" s="348" t="str">
        <f t="shared" si="485"/>
        <v/>
      </c>
      <c r="DG63" s="349"/>
      <c r="DH63" s="350"/>
      <c r="DI63" s="351"/>
      <c r="DJ63" s="351"/>
      <c r="DK63" s="351"/>
      <c r="DL63" s="351"/>
      <c r="DM63" s="351"/>
      <c r="DN63" s="351"/>
      <c r="DO63" s="348"/>
      <c r="DP63" s="345" t="str">
        <f t="shared" si="297"/>
        <v/>
      </c>
      <c r="DQ63" s="346"/>
      <c r="DR63" s="347"/>
      <c r="DS63" s="347"/>
      <c r="DT63" s="347"/>
      <c r="DU63" s="348" t="str">
        <f t="shared" ref="DU63:DW63" si="486">IF(DQ63&lt;&gt;0,$AZ$17*DQ63,"")</f>
        <v/>
      </c>
      <c r="DV63" s="348" t="str">
        <f t="shared" si="486"/>
        <v/>
      </c>
      <c r="DW63" s="348" t="str">
        <f t="shared" si="486"/>
        <v/>
      </c>
      <c r="DX63" s="349"/>
      <c r="DY63" s="350"/>
      <c r="DZ63" s="351"/>
      <c r="EA63" s="351"/>
      <c r="EB63" s="351"/>
      <c r="EC63" s="351"/>
      <c r="ED63" s="351"/>
      <c r="EE63" s="351"/>
      <c r="EF63" s="348"/>
      <c r="EG63" s="345">
        <f t="shared" si="307"/>
        <v>3</v>
      </c>
      <c r="EH63" s="346">
        <v>2</v>
      </c>
      <c r="EI63" s="347">
        <v>1</v>
      </c>
      <c r="EJ63" s="347"/>
      <c r="EK63" s="347"/>
      <c r="EL63" s="348">
        <f t="shared" ref="EL63:EN63" si="487">IF(EH63&lt;&gt;0,$AI$17*EH63,"")</f>
        <v>32</v>
      </c>
      <c r="EM63" s="348">
        <f t="shared" si="487"/>
        <v>16</v>
      </c>
      <c r="EN63" s="348" t="str">
        <f t="shared" si="487"/>
        <v/>
      </c>
      <c r="EO63" s="349"/>
      <c r="EP63" s="350"/>
      <c r="EQ63" s="351"/>
      <c r="ER63" s="351"/>
      <c r="ES63" s="351"/>
      <c r="ET63" s="351"/>
      <c r="EU63" s="351"/>
      <c r="EV63" s="351"/>
      <c r="EW63" s="348"/>
      <c r="EX63" s="345" t="str">
        <f t="shared" si="309"/>
        <v/>
      </c>
      <c r="EY63" s="346"/>
      <c r="EZ63" s="347"/>
      <c r="FA63" s="347"/>
      <c r="FB63" s="347"/>
      <c r="FC63" s="348" t="str">
        <f t="shared" ref="FC63:FE63" si="488">IF(EY63&lt;&gt;0,$AI$17*EY63,"")</f>
        <v/>
      </c>
      <c r="FD63" s="348" t="str">
        <f t="shared" si="488"/>
        <v/>
      </c>
      <c r="FE63" s="348" t="str">
        <f t="shared" si="488"/>
        <v/>
      </c>
      <c r="FF63" s="349"/>
      <c r="FG63" s="350"/>
      <c r="FH63" s="351"/>
      <c r="FI63" s="351"/>
      <c r="FJ63" s="351"/>
      <c r="FK63" s="351"/>
      <c r="FL63" s="351"/>
      <c r="FM63" s="351"/>
      <c r="FN63" s="348"/>
      <c r="FO63" s="357"/>
      <c r="FP63" s="346"/>
      <c r="FQ63" s="347"/>
      <c r="FR63" s="347"/>
      <c r="FS63" s="347"/>
      <c r="FT63" s="348"/>
      <c r="FU63" s="348"/>
      <c r="FV63" s="348"/>
      <c r="FW63" s="349"/>
      <c r="FX63" s="350"/>
      <c r="FY63" s="351"/>
      <c r="FZ63" s="351"/>
      <c r="GA63" s="351"/>
      <c r="GB63" s="351"/>
      <c r="GC63" s="351"/>
      <c r="GD63" s="351"/>
      <c r="GE63" s="348"/>
      <c r="GF63" s="357"/>
      <c r="GG63" s="346"/>
      <c r="GH63" s="347"/>
      <c r="GI63" s="347"/>
      <c r="GJ63" s="347"/>
      <c r="GK63" s="348"/>
      <c r="GL63" s="348"/>
      <c r="GM63" s="348"/>
      <c r="GN63" s="349"/>
      <c r="GO63" s="350"/>
      <c r="GP63" s="351"/>
      <c r="GQ63" s="351"/>
      <c r="GR63" s="351"/>
      <c r="GS63" s="351"/>
      <c r="GT63" s="351"/>
      <c r="GU63" s="351"/>
      <c r="GV63" s="348"/>
      <c r="GW63" s="357"/>
      <c r="GX63" s="346"/>
      <c r="GY63" s="347"/>
      <c r="GZ63" s="347"/>
      <c r="HA63" s="347"/>
      <c r="HB63" s="348"/>
      <c r="HC63" s="348"/>
      <c r="HD63" s="348"/>
      <c r="HE63" s="349"/>
      <c r="HF63" s="350"/>
      <c r="HG63" s="351"/>
      <c r="HH63" s="351"/>
      <c r="HI63" s="351"/>
      <c r="HJ63" s="351"/>
      <c r="HK63" s="351"/>
      <c r="HL63" s="351"/>
      <c r="HM63" s="348"/>
      <c r="HN63" s="357"/>
      <c r="HO63" s="346"/>
      <c r="HP63" s="347"/>
      <c r="HQ63" s="347"/>
      <c r="HR63" s="347"/>
      <c r="HS63" s="348"/>
      <c r="HT63" s="348"/>
      <c r="HU63" s="348"/>
      <c r="HV63" s="349"/>
      <c r="HW63" s="350"/>
      <c r="HX63" s="351"/>
      <c r="HY63" s="351"/>
      <c r="HZ63" s="351"/>
      <c r="IA63" s="351"/>
      <c r="IB63" s="351"/>
      <c r="IC63" s="351"/>
      <c r="ID63" s="348"/>
      <c r="IE63" s="352"/>
    </row>
    <row r="64" spans="1:239" ht="18" customHeight="1">
      <c r="A64" s="332" t="s">
        <v>226</v>
      </c>
      <c r="B64" s="333"/>
      <c r="C64" s="334" t="s">
        <v>227</v>
      </c>
      <c r="D64" s="335"/>
      <c r="E64" s="336"/>
      <c r="F64" s="336"/>
      <c r="G64" s="336"/>
      <c r="H64" s="337"/>
      <c r="I64" s="336"/>
      <c r="J64" s="336"/>
      <c r="K64" s="336"/>
      <c r="L64" s="336"/>
      <c r="M64" s="336">
        <v>7</v>
      </c>
      <c r="N64" s="336"/>
      <c r="O64" s="338"/>
      <c r="P64" s="338"/>
      <c r="Q64" s="336"/>
      <c r="R64" s="336"/>
      <c r="S64" s="336"/>
      <c r="T64" s="337"/>
      <c r="U64" s="336"/>
      <c r="V64" s="336"/>
      <c r="W64" s="336"/>
      <c r="X64" s="336"/>
      <c r="Y64" s="394">
        <v>4</v>
      </c>
      <c r="Z64" s="340"/>
      <c r="AA64" s="388">
        <v>120</v>
      </c>
      <c r="AB64" s="336">
        <f t="shared" si="449"/>
        <v>48</v>
      </c>
      <c r="AC64" s="338">
        <v>0</v>
      </c>
      <c r="AD64" s="338">
        <v>0</v>
      </c>
      <c r="AE64" s="338">
        <v>48</v>
      </c>
      <c r="AF64" s="342">
        <f t="shared" si="451"/>
        <v>72</v>
      </c>
      <c r="AG64" s="343">
        <f t="shared" si="452"/>
        <v>0.6</v>
      </c>
      <c r="AH64" s="344"/>
      <c r="AI64" s="357"/>
      <c r="AJ64" s="346"/>
      <c r="AK64" s="347"/>
      <c r="AL64" s="347"/>
      <c r="AM64" s="347"/>
      <c r="AN64" s="348"/>
      <c r="AO64" s="348"/>
      <c r="AP64" s="348"/>
      <c r="AQ64" s="349"/>
      <c r="AR64" s="350"/>
      <c r="AS64" s="351"/>
      <c r="AT64" s="351"/>
      <c r="AU64" s="351"/>
      <c r="AV64" s="351"/>
      <c r="AW64" s="351"/>
      <c r="AX64" s="351"/>
      <c r="AY64" s="348"/>
      <c r="AZ64" s="345" t="str">
        <f t="shared" si="276"/>
        <v/>
      </c>
      <c r="BA64" s="346"/>
      <c r="BB64" s="347"/>
      <c r="BC64" s="347"/>
      <c r="BD64" s="347"/>
      <c r="BE64" s="348"/>
      <c r="BF64" s="348"/>
      <c r="BG64" s="348"/>
      <c r="BH64" s="349"/>
      <c r="BI64" s="350"/>
      <c r="BJ64" s="351"/>
      <c r="BK64" s="351"/>
      <c r="BL64" s="351"/>
      <c r="BM64" s="351"/>
      <c r="BN64" s="351"/>
      <c r="BO64" s="351"/>
      <c r="BP64" s="348"/>
      <c r="BQ64" s="345" t="str">
        <f t="shared" si="292"/>
        <v/>
      </c>
      <c r="BR64" s="346"/>
      <c r="BS64" s="347"/>
      <c r="BT64" s="347"/>
      <c r="BU64" s="347"/>
      <c r="BV64" s="348" t="str">
        <f t="shared" ref="BV64:BX64" si="489">IF(BR64&lt;&gt;0,$BQ$17*BR64,"")</f>
        <v/>
      </c>
      <c r="BW64" s="348" t="str">
        <f t="shared" si="489"/>
        <v/>
      </c>
      <c r="BX64" s="348" t="str">
        <f t="shared" si="489"/>
        <v/>
      </c>
      <c r="BY64" s="349"/>
      <c r="BZ64" s="350"/>
      <c r="CA64" s="351"/>
      <c r="CB64" s="351"/>
      <c r="CC64" s="351"/>
      <c r="CD64" s="351"/>
      <c r="CE64" s="351"/>
      <c r="CF64" s="351"/>
      <c r="CG64" s="348"/>
      <c r="CH64" s="345" t="str">
        <f t="shared" si="294"/>
        <v/>
      </c>
      <c r="CI64" s="346"/>
      <c r="CJ64" s="347"/>
      <c r="CK64" s="347"/>
      <c r="CL64" s="347"/>
      <c r="CM64" s="348"/>
      <c r="CN64" s="348"/>
      <c r="CO64" s="348"/>
      <c r="CP64" s="349"/>
      <c r="CQ64" s="350"/>
      <c r="CR64" s="351"/>
      <c r="CS64" s="351"/>
      <c r="CT64" s="351"/>
      <c r="CU64" s="351"/>
      <c r="CV64" s="351"/>
      <c r="CW64" s="351"/>
      <c r="CX64" s="348"/>
      <c r="CY64" s="345" t="str">
        <f t="shared" si="304"/>
        <v/>
      </c>
      <c r="CZ64" s="346"/>
      <c r="DA64" s="347"/>
      <c r="DB64" s="347"/>
      <c r="DC64" s="347"/>
      <c r="DD64" s="348" t="str">
        <f t="shared" ref="DD64:DF64" si="490">IF(CZ64&lt;&gt;0,$AI$17*CZ64,"")</f>
        <v/>
      </c>
      <c r="DE64" s="348" t="str">
        <f t="shared" si="490"/>
        <v/>
      </c>
      <c r="DF64" s="348" t="str">
        <f t="shared" si="490"/>
        <v/>
      </c>
      <c r="DG64" s="349"/>
      <c r="DH64" s="350"/>
      <c r="DI64" s="351"/>
      <c r="DJ64" s="351"/>
      <c r="DK64" s="351"/>
      <c r="DL64" s="351"/>
      <c r="DM64" s="351"/>
      <c r="DN64" s="351"/>
      <c r="DO64" s="348"/>
      <c r="DP64" s="345" t="str">
        <f t="shared" si="297"/>
        <v/>
      </c>
      <c r="DQ64" s="346"/>
      <c r="DR64" s="347"/>
      <c r="DS64" s="347"/>
      <c r="DT64" s="347"/>
      <c r="DU64" s="348" t="str">
        <f t="shared" ref="DU64:DW64" si="491">IF(DQ64&lt;&gt;0,$AZ$17*DQ64,"")</f>
        <v/>
      </c>
      <c r="DV64" s="348" t="str">
        <f t="shared" si="491"/>
        <v/>
      </c>
      <c r="DW64" s="348" t="str">
        <f t="shared" si="491"/>
        <v/>
      </c>
      <c r="DX64" s="349"/>
      <c r="DY64" s="350"/>
      <c r="DZ64" s="351"/>
      <c r="EA64" s="351"/>
      <c r="EB64" s="351"/>
      <c r="EC64" s="351"/>
      <c r="ED64" s="351"/>
      <c r="EE64" s="351"/>
      <c r="EF64" s="348"/>
      <c r="EG64" s="345">
        <v>3</v>
      </c>
      <c r="EH64" s="346">
        <v>2</v>
      </c>
      <c r="EI64" s="347">
        <v>1</v>
      </c>
      <c r="EJ64" s="347"/>
      <c r="EK64" s="347"/>
      <c r="EL64" s="348">
        <f t="shared" ref="EL64:EN64" si="492">IF(EH64&lt;&gt;0,$AI$17*EH64,"")</f>
        <v>32</v>
      </c>
      <c r="EM64" s="348">
        <f t="shared" si="492"/>
        <v>16</v>
      </c>
      <c r="EN64" s="348" t="str">
        <f t="shared" si="492"/>
        <v/>
      </c>
      <c r="EO64" s="349"/>
      <c r="EP64" s="350"/>
      <c r="EQ64" s="351"/>
      <c r="ER64" s="351"/>
      <c r="ES64" s="351"/>
      <c r="ET64" s="351"/>
      <c r="EU64" s="351"/>
      <c r="EV64" s="351"/>
      <c r="EW64" s="348"/>
      <c r="EX64" s="345"/>
      <c r="EY64" s="346"/>
      <c r="EZ64" s="347"/>
      <c r="FA64" s="347"/>
      <c r="FB64" s="347"/>
      <c r="FC64" s="348" t="str">
        <f t="shared" ref="FC64:FE64" si="493">IF(EY64&lt;&gt;0,$AI$17*EY64,"")</f>
        <v/>
      </c>
      <c r="FD64" s="348" t="str">
        <f t="shared" si="493"/>
        <v/>
      </c>
      <c r="FE64" s="348" t="str">
        <f t="shared" si="493"/>
        <v/>
      </c>
      <c r="FF64" s="349"/>
      <c r="FG64" s="350"/>
      <c r="FH64" s="351"/>
      <c r="FI64" s="351"/>
      <c r="FJ64" s="351"/>
      <c r="FK64" s="351"/>
      <c r="FL64" s="351"/>
      <c r="FM64" s="351"/>
      <c r="FN64" s="348"/>
      <c r="FO64" s="357"/>
      <c r="FP64" s="346"/>
      <c r="FQ64" s="347"/>
      <c r="FR64" s="347"/>
      <c r="FS64" s="347"/>
      <c r="FT64" s="348"/>
      <c r="FU64" s="348"/>
      <c r="FV64" s="348"/>
      <c r="FW64" s="349"/>
      <c r="FX64" s="350"/>
      <c r="FY64" s="351"/>
      <c r="FZ64" s="351"/>
      <c r="GA64" s="351"/>
      <c r="GB64" s="351"/>
      <c r="GC64" s="351"/>
      <c r="GD64" s="351"/>
      <c r="GE64" s="348"/>
      <c r="GF64" s="357"/>
      <c r="GG64" s="346"/>
      <c r="GH64" s="347"/>
      <c r="GI64" s="347"/>
      <c r="GJ64" s="347"/>
      <c r="GK64" s="348"/>
      <c r="GL64" s="348"/>
      <c r="GM64" s="348"/>
      <c r="GN64" s="349"/>
      <c r="GO64" s="350"/>
      <c r="GP64" s="351"/>
      <c r="GQ64" s="351"/>
      <c r="GR64" s="351"/>
      <c r="GS64" s="351"/>
      <c r="GT64" s="351"/>
      <c r="GU64" s="351"/>
      <c r="GV64" s="348"/>
      <c r="GW64" s="357"/>
      <c r="GX64" s="346"/>
      <c r="GY64" s="347"/>
      <c r="GZ64" s="347"/>
      <c r="HA64" s="347"/>
      <c r="HB64" s="348"/>
      <c r="HC64" s="348"/>
      <c r="HD64" s="348"/>
      <c r="HE64" s="349"/>
      <c r="HF64" s="350"/>
      <c r="HG64" s="351"/>
      <c r="HH64" s="351"/>
      <c r="HI64" s="351"/>
      <c r="HJ64" s="351"/>
      <c r="HK64" s="351"/>
      <c r="HL64" s="351"/>
      <c r="HM64" s="348"/>
      <c r="HN64" s="357"/>
      <c r="HO64" s="346"/>
      <c r="HP64" s="347"/>
      <c r="HQ64" s="347"/>
      <c r="HR64" s="347"/>
      <c r="HS64" s="348"/>
      <c r="HT64" s="348"/>
      <c r="HU64" s="348"/>
      <c r="HV64" s="349"/>
      <c r="HW64" s="350"/>
      <c r="HX64" s="351"/>
      <c r="HY64" s="351"/>
      <c r="HZ64" s="351"/>
      <c r="IA64" s="351"/>
      <c r="IB64" s="351"/>
      <c r="IC64" s="351"/>
      <c r="ID64" s="348"/>
      <c r="IE64" s="352"/>
    </row>
    <row r="65" spans="1:239" ht="18" customHeight="1">
      <c r="A65" s="332" t="s">
        <v>228</v>
      </c>
      <c r="B65" s="333"/>
      <c r="C65" s="334" t="s">
        <v>229</v>
      </c>
      <c r="D65" s="335"/>
      <c r="E65" s="336"/>
      <c r="F65" s="336"/>
      <c r="G65" s="336"/>
      <c r="H65" s="337"/>
      <c r="I65" s="336"/>
      <c r="J65" s="336"/>
      <c r="K65" s="336"/>
      <c r="L65" s="336"/>
      <c r="M65" s="336"/>
      <c r="N65" s="336">
        <v>8</v>
      </c>
      <c r="O65" s="338"/>
      <c r="P65" s="338"/>
      <c r="Q65" s="336"/>
      <c r="R65" s="336"/>
      <c r="S65" s="336"/>
      <c r="T65" s="337"/>
      <c r="U65" s="336"/>
      <c r="V65" s="336"/>
      <c r="W65" s="336"/>
      <c r="X65" s="336"/>
      <c r="Y65" s="394">
        <v>4</v>
      </c>
      <c r="Z65" s="340"/>
      <c r="AA65" s="388">
        <v>120</v>
      </c>
      <c r="AB65" s="336">
        <v>48</v>
      </c>
      <c r="AC65" s="338">
        <v>0</v>
      </c>
      <c r="AD65" s="338">
        <v>0</v>
      </c>
      <c r="AE65" s="338">
        <v>48</v>
      </c>
      <c r="AF65" s="342">
        <v>72</v>
      </c>
      <c r="AG65" s="343">
        <v>0.6</v>
      </c>
      <c r="AH65" s="344"/>
      <c r="AI65" s="357"/>
      <c r="AJ65" s="346"/>
      <c r="AK65" s="347"/>
      <c r="AL65" s="347"/>
      <c r="AM65" s="347"/>
      <c r="AN65" s="348"/>
      <c r="AO65" s="348"/>
      <c r="AP65" s="348"/>
      <c r="AQ65" s="349"/>
      <c r="AR65" s="350"/>
      <c r="AS65" s="351"/>
      <c r="AT65" s="351"/>
      <c r="AU65" s="351"/>
      <c r="AV65" s="351"/>
      <c r="AW65" s="351"/>
      <c r="AX65" s="351"/>
      <c r="AY65" s="348"/>
      <c r="AZ65" s="345"/>
      <c r="BA65" s="346"/>
      <c r="BB65" s="347"/>
      <c r="BC65" s="347"/>
      <c r="BD65" s="347"/>
      <c r="BE65" s="348"/>
      <c r="BF65" s="348"/>
      <c r="BG65" s="348"/>
      <c r="BH65" s="349"/>
      <c r="BI65" s="350"/>
      <c r="BJ65" s="351"/>
      <c r="BK65" s="351"/>
      <c r="BL65" s="351"/>
      <c r="BM65" s="351"/>
      <c r="BN65" s="351"/>
      <c r="BO65" s="351"/>
      <c r="BP65" s="348"/>
      <c r="BQ65" s="345"/>
      <c r="BR65" s="346"/>
      <c r="BS65" s="347"/>
      <c r="BT65" s="347"/>
      <c r="BU65" s="347"/>
      <c r="BV65" s="348"/>
      <c r="BW65" s="348"/>
      <c r="BX65" s="348"/>
      <c r="BY65" s="349"/>
      <c r="BZ65" s="350"/>
      <c r="CA65" s="351"/>
      <c r="CB65" s="351"/>
      <c r="CC65" s="351"/>
      <c r="CD65" s="351"/>
      <c r="CE65" s="351"/>
      <c r="CF65" s="351"/>
      <c r="CG65" s="348"/>
      <c r="CH65" s="345"/>
      <c r="CI65" s="346"/>
      <c r="CJ65" s="347"/>
      <c r="CK65" s="347"/>
      <c r="CL65" s="347"/>
      <c r="CM65" s="348"/>
      <c r="CN65" s="348"/>
      <c r="CO65" s="348"/>
      <c r="CP65" s="349"/>
      <c r="CQ65" s="350"/>
      <c r="CR65" s="351"/>
      <c r="CS65" s="351"/>
      <c r="CT65" s="351"/>
      <c r="CU65" s="351"/>
      <c r="CV65" s="351"/>
      <c r="CW65" s="351"/>
      <c r="CX65" s="348"/>
      <c r="CY65" s="345"/>
      <c r="CZ65" s="346"/>
      <c r="DA65" s="347"/>
      <c r="DB65" s="347"/>
      <c r="DC65" s="347"/>
      <c r="DD65" s="348"/>
      <c r="DE65" s="348"/>
      <c r="DF65" s="348"/>
      <c r="DG65" s="349"/>
      <c r="DH65" s="350"/>
      <c r="DI65" s="351"/>
      <c r="DJ65" s="351"/>
      <c r="DK65" s="351"/>
      <c r="DL65" s="351"/>
      <c r="DM65" s="351"/>
      <c r="DN65" s="351"/>
      <c r="DO65" s="348"/>
      <c r="DP65" s="345"/>
      <c r="DQ65" s="346"/>
      <c r="DR65" s="347"/>
      <c r="DS65" s="347"/>
      <c r="DT65" s="347"/>
      <c r="DU65" s="348"/>
      <c r="DV65" s="348"/>
      <c r="DW65" s="348"/>
      <c r="DX65" s="349"/>
      <c r="DY65" s="350"/>
      <c r="DZ65" s="351"/>
      <c r="EA65" s="351"/>
      <c r="EB65" s="351"/>
      <c r="EC65" s="351"/>
      <c r="ED65" s="351"/>
      <c r="EE65" s="351"/>
      <c r="EF65" s="348"/>
      <c r="EG65" s="345"/>
      <c r="EH65" s="346"/>
      <c r="EI65" s="347"/>
      <c r="EJ65" s="347"/>
      <c r="EK65" s="347"/>
      <c r="EL65" s="348"/>
      <c r="EM65" s="348"/>
      <c r="EN65" s="348"/>
      <c r="EO65" s="349"/>
      <c r="EP65" s="350"/>
      <c r="EQ65" s="351"/>
      <c r="ER65" s="351"/>
      <c r="ES65" s="351"/>
      <c r="ET65" s="351"/>
      <c r="EU65" s="351"/>
      <c r="EV65" s="351"/>
      <c r="EW65" s="348"/>
      <c r="EX65" s="345">
        <v>3</v>
      </c>
      <c r="EY65" s="346"/>
      <c r="EZ65" s="347"/>
      <c r="FA65" s="347"/>
      <c r="FB65" s="347"/>
      <c r="FC65" s="348"/>
      <c r="FD65" s="348"/>
      <c r="FE65" s="348"/>
      <c r="FF65" s="349"/>
      <c r="FG65" s="350"/>
      <c r="FH65" s="351"/>
      <c r="FI65" s="351"/>
      <c r="FJ65" s="351"/>
      <c r="FK65" s="351"/>
      <c r="FL65" s="351"/>
      <c r="FM65" s="351"/>
      <c r="FN65" s="348"/>
      <c r="FO65" s="357"/>
      <c r="FP65" s="346"/>
      <c r="FQ65" s="347"/>
      <c r="FR65" s="347"/>
      <c r="FS65" s="347"/>
      <c r="FT65" s="348"/>
      <c r="FU65" s="348"/>
      <c r="FV65" s="348"/>
      <c r="FW65" s="349"/>
      <c r="FX65" s="350"/>
      <c r="FY65" s="351"/>
      <c r="FZ65" s="351"/>
      <c r="GA65" s="351"/>
      <c r="GB65" s="351"/>
      <c r="GC65" s="351"/>
      <c r="GD65" s="351"/>
      <c r="GE65" s="348"/>
      <c r="GF65" s="357"/>
      <c r="GG65" s="346"/>
      <c r="GH65" s="347"/>
      <c r="GI65" s="347"/>
      <c r="GJ65" s="347"/>
      <c r="GK65" s="348"/>
      <c r="GL65" s="348"/>
      <c r="GM65" s="348"/>
      <c r="GN65" s="349"/>
      <c r="GO65" s="350"/>
      <c r="GP65" s="351"/>
      <c r="GQ65" s="351"/>
      <c r="GR65" s="351"/>
      <c r="GS65" s="351"/>
      <c r="GT65" s="351"/>
      <c r="GU65" s="351"/>
      <c r="GV65" s="348"/>
      <c r="GW65" s="357"/>
      <c r="GX65" s="346"/>
      <c r="GY65" s="347"/>
      <c r="GZ65" s="347"/>
      <c r="HA65" s="347"/>
      <c r="HB65" s="348"/>
      <c r="HC65" s="348"/>
      <c r="HD65" s="348"/>
      <c r="HE65" s="349"/>
      <c r="HF65" s="350"/>
      <c r="HG65" s="351"/>
      <c r="HH65" s="351"/>
      <c r="HI65" s="351"/>
      <c r="HJ65" s="351"/>
      <c r="HK65" s="351"/>
      <c r="HL65" s="351"/>
      <c r="HM65" s="348"/>
      <c r="HN65" s="357"/>
      <c r="HO65" s="346"/>
      <c r="HP65" s="347"/>
      <c r="HQ65" s="347"/>
      <c r="HR65" s="347"/>
      <c r="HS65" s="348"/>
      <c r="HT65" s="348"/>
      <c r="HU65" s="348"/>
      <c r="HV65" s="349"/>
      <c r="HW65" s="350"/>
      <c r="HX65" s="351"/>
      <c r="HY65" s="351"/>
      <c r="HZ65" s="351"/>
      <c r="IA65" s="351"/>
      <c r="IB65" s="351"/>
      <c r="IC65" s="351"/>
      <c r="ID65" s="348"/>
      <c r="IE65" s="352"/>
    </row>
    <row r="66" spans="1:239" ht="18" customHeight="1">
      <c r="A66" s="332" t="s">
        <v>230</v>
      </c>
      <c r="B66" s="333"/>
      <c r="C66" s="334" t="s">
        <v>231</v>
      </c>
      <c r="D66" s="335"/>
      <c r="E66" s="336"/>
      <c r="F66" s="336"/>
      <c r="G66" s="336"/>
      <c r="H66" s="337"/>
      <c r="I66" s="336"/>
      <c r="J66" s="336"/>
      <c r="K66" s="336"/>
      <c r="L66" s="336"/>
      <c r="M66" s="336"/>
      <c r="N66" s="336">
        <v>8</v>
      </c>
      <c r="O66" s="338"/>
      <c r="P66" s="338"/>
      <c r="Q66" s="336"/>
      <c r="R66" s="336"/>
      <c r="S66" s="336"/>
      <c r="T66" s="337"/>
      <c r="U66" s="336"/>
      <c r="V66" s="336"/>
      <c r="W66" s="336"/>
      <c r="X66" s="336"/>
      <c r="Y66" s="394">
        <v>4</v>
      </c>
      <c r="Z66" s="340"/>
      <c r="AA66" s="388">
        <f t="shared" ref="AA66:AA67" si="494">Y66*30</f>
        <v>120</v>
      </c>
      <c r="AB66" s="336">
        <f t="shared" ref="AB66:AB67" si="495">SUM(AC66:AE66)</f>
        <v>48</v>
      </c>
      <c r="AC66" s="338">
        <v>16</v>
      </c>
      <c r="AD66" s="338">
        <v>32</v>
      </c>
      <c r="AE66" s="338">
        <f t="shared" ref="AE66:AE67" si="496">$AI$17*AL66+BC66*$AZ$17+BT66*$BQ$17+CK66*$CH$17+DB66*$CY$17+DS66*$DP$17+EJ66*$EG$17+FA66*$EX$17+FR66*$FO$17+GZ66*$GW$17+GI66*$GF$17+HQ66*$HN$17</f>
        <v>0</v>
      </c>
      <c r="AF66" s="342">
        <f t="shared" ref="AF66:AF67" si="497">AA66-AB66</f>
        <v>72</v>
      </c>
      <c r="AG66" s="343">
        <f t="shared" ref="AG66:AG67" si="498">(AF66/AA66)</f>
        <v>0.6</v>
      </c>
      <c r="AH66" s="344"/>
      <c r="AI66" s="357"/>
      <c r="AJ66" s="346"/>
      <c r="AK66" s="347"/>
      <c r="AL66" s="347"/>
      <c r="AM66" s="347"/>
      <c r="AN66" s="348"/>
      <c r="AO66" s="348"/>
      <c r="AP66" s="348"/>
      <c r="AQ66" s="349"/>
      <c r="AR66" s="350"/>
      <c r="AS66" s="351"/>
      <c r="AT66" s="351"/>
      <c r="AU66" s="351"/>
      <c r="AV66" s="351"/>
      <c r="AW66" s="351"/>
      <c r="AX66" s="351"/>
      <c r="AY66" s="348"/>
      <c r="AZ66" s="345" t="str">
        <f t="shared" ref="AZ66:AZ67" si="499">IF(SUM(BA66:BD66)&lt;&gt;0,SUM(BA66:BD66),"")</f>
        <v/>
      </c>
      <c r="BA66" s="346"/>
      <c r="BB66" s="347"/>
      <c r="BC66" s="347"/>
      <c r="BD66" s="347"/>
      <c r="BE66" s="348"/>
      <c r="BF66" s="348"/>
      <c r="BG66" s="348"/>
      <c r="BH66" s="349"/>
      <c r="BI66" s="350"/>
      <c r="BJ66" s="351"/>
      <c r="BK66" s="351"/>
      <c r="BL66" s="351"/>
      <c r="BM66" s="351"/>
      <c r="BN66" s="351"/>
      <c r="BO66" s="351"/>
      <c r="BP66" s="348"/>
      <c r="BQ66" s="345" t="str">
        <f t="shared" ref="BQ66:BQ67" si="500">IF(SUM(BR66:BU66)&lt;&gt;0,SUM(BR66:BU66),"")</f>
        <v/>
      </c>
      <c r="BR66" s="346"/>
      <c r="BS66" s="347"/>
      <c r="BT66" s="347"/>
      <c r="BU66" s="347"/>
      <c r="BV66" s="348" t="str">
        <f t="shared" ref="BV66:BX66" si="501">IF(BR66&lt;&gt;0,$BQ$17*BR66,"")</f>
        <v/>
      </c>
      <c r="BW66" s="348" t="str">
        <f t="shared" si="501"/>
        <v/>
      </c>
      <c r="BX66" s="348" t="str">
        <f t="shared" si="501"/>
        <v/>
      </c>
      <c r="BY66" s="349"/>
      <c r="BZ66" s="350"/>
      <c r="CA66" s="351"/>
      <c r="CB66" s="351"/>
      <c r="CC66" s="351"/>
      <c r="CD66" s="351"/>
      <c r="CE66" s="351"/>
      <c r="CF66" s="351"/>
      <c r="CG66" s="348"/>
      <c r="CH66" s="345" t="str">
        <f t="shared" ref="CH66:CH67" si="502">IF(SUM(CI66:CL66)&lt;&gt;0,SUM(CI66:CL66),"")</f>
        <v/>
      </c>
      <c r="CI66" s="346"/>
      <c r="CJ66" s="347"/>
      <c r="CK66" s="347"/>
      <c r="CL66" s="347"/>
      <c r="CM66" s="348"/>
      <c r="CN66" s="348"/>
      <c r="CO66" s="348"/>
      <c r="CP66" s="349"/>
      <c r="CQ66" s="350"/>
      <c r="CR66" s="351"/>
      <c r="CS66" s="351"/>
      <c r="CT66" s="351"/>
      <c r="CU66" s="351"/>
      <c r="CV66" s="351"/>
      <c r="CW66" s="351"/>
      <c r="CX66" s="348"/>
      <c r="CY66" s="345" t="str">
        <f t="shared" ref="CY66:CY67" si="503">IF(SUM(CZ66:DC66)&lt;&gt;0,SUM(CZ66:DC66),"")</f>
        <v/>
      </c>
      <c r="CZ66" s="346"/>
      <c r="DA66" s="347"/>
      <c r="DB66" s="347"/>
      <c r="DC66" s="347"/>
      <c r="DD66" s="348" t="str">
        <f t="shared" ref="DD66:DF66" si="504">IF(CZ66&lt;&gt;0,$AI$17*CZ66,"")</f>
        <v/>
      </c>
      <c r="DE66" s="348" t="str">
        <f t="shared" si="504"/>
        <v/>
      </c>
      <c r="DF66" s="348" t="str">
        <f t="shared" si="504"/>
        <v/>
      </c>
      <c r="DG66" s="349"/>
      <c r="DH66" s="350"/>
      <c r="DI66" s="351"/>
      <c r="DJ66" s="351"/>
      <c r="DK66" s="351"/>
      <c r="DL66" s="351"/>
      <c r="DM66" s="351"/>
      <c r="DN66" s="351"/>
      <c r="DO66" s="348"/>
      <c r="DP66" s="345" t="str">
        <f t="shared" ref="DP66:DP67" si="505">IF(SUM(DQ66:DT66)&lt;&gt;0,SUM(DQ66:DT66),"")</f>
        <v/>
      </c>
      <c r="DQ66" s="346"/>
      <c r="DR66" s="347"/>
      <c r="DS66" s="347"/>
      <c r="DT66" s="347"/>
      <c r="DU66" s="348" t="str">
        <f t="shared" ref="DU66:DW66" si="506">IF(DQ66&lt;&gt;0,$AZ$17*DQ66,"")</f>
        <v/>
      </c>
      <c r="DV66" s="348" t="str">
        <f t="shared" si="506"/>
        <v/>
      </c>
      <c r="DW66" s="348" t="str">
        <f t="shared" si="506"/>
        <v/>
      </c>
      <c r="DX66" s="349"/>
      <c r="DY66" s="350"/>
      <c r="DZ66" s="351"/>
      <c r="EA66" s="351"/>
      <c r="EB66" s="351"/>
      <c r="EC66" s="351"/>
      <c r="ED66" s="351"/>
      <c r="EE66" s="351"/>
      <c r="EF66" s="348"/>
      <c r="EG66" s="345" t="str">
        <f t="shared" ref="EG66:EG67" si="507">IF(SUM(EH66:EK66)&lt;&gt;0,SUM(EH66:EK66),"")</f>
        <v/>
      </c>
      <c r="EH66" s="346"/>
      <c r="EI66" s="347"/>
      <c r="EJ66" s="347"/>
      <c r="EK66" s="347"/>
      <c r="EL66" s="348" t="str">
        <f t="shared" ref="EL66:EN66" si="508">IF(EH66&lt;&gt;0,$AI$17*EH66,"")</f>
        <v/>
      </c>
      <c r="EM66" s="348" t="str">
        <f t="shared" si="508"/>
        <v/>
      </c>
      <c r="EN66" s="348" t="str">
        <f t="shared" si="508"/>
        <v/>
      </c>
      <c r="EO66" s="349"/>
      <c r="EP66" s="350"/>
      <c r="EQ66" s="351"/>
      <c r="ER66" s="351"/>
      <c r="ES66" s="351"/>
      <c r="ET66" s="351"/>
      <c r="EU66" s="351"/>
      <c r="EV66" s="351"/>
      <c r="EW66" s="348"/>
      <c r="EX66" s="345">
        <f t="shared" ref="EX66:EX67" si="509">IF(SUM(EY66:FB66)&lt;&gt;0,SUM(EY66:FB66),"")</f>
        <v>3</v>
      </c>
      <c r="EY66" s="346">
        <v>2</v>
      </c>
      <c r="EZ66" s="347">
        <v>1</v>
      </c>
      <c r="FA66" s="347"/>
      <c r="FB66" s="347"/>
      <c r="FC66" s="348">
        <f t="shared" ref="FC66:FE66" si="510">IF(EY66&lt;&gt;0,$EX$17*EY66,"")</f>
        <v>32</v>
      </c>
      <c r="FD66" s="348">
        <f t="shared" si="510"/>
        <v>16</v>
      </c>
      <c r="FE66" s="348" t="str">
        <f t="shared" si="510"/>
        <v/>
      </c>
      <c r="FF66" s="349"/>
      <c r="FG66" s="350"/>
      <c r="FH66" s="351"/>
      <c r="FI66" s="351"/>
      <c r="FJ66" s="351"/>
      <c r="FK66" s="351"/>
      <c r="FL66" s="351"/>
      <c r="FM66" s="351"/>
      <c r="FN66" s="348"/>
      <c r="FO66" s="357"/>
      <c r="FP66" s="346"/>
      <c r="FQ66" s="347"/>
      <c r="FR66" s="347"/>
      <c r="FS66" s="347"/>
      <c r="FT66" s="348"/>
      <c r="FU66" s="348"/>
      <c r="FV66" s="348"/>
      <c r="FW66" s="349"/>
      <c r="FX66" s="350"/>
      <c r="FY66" s="351"/>
      <c r="FZ66" s="351"/>
      <c r="GA66" s="351"/>
      <c r="GB66" s="351"/>
      <c r="GC66" s="351"/>
      <c r="GD66" s="351"/>
      <c r="GE66" s="348"/>
      <c r="GF66" s="357"/>
      <c r="GG66" s="346"/>
      <c r="GH66" s="347"/>
      <c r="GI66" s="347"/>
      <c r="GJ66" s="347"/>
      <c r="GK66" s="348"/>
      <c r="GL66" s="348"/>
      <c r="GM66" s="348"/>
      <c r="GN66" s="349"/>
      <c r="GO66" s="350"/>
      <c r="GP66" s="351"/>
      <c r="GQ66" s="351"/>
      <c r="GR66" s="351"/>
      <c r="GS66" s="351"/>
      <c r="GT66" s="351"/>
      <c r="GU66" s="351"/>
      <c r="GV66" s="348"/>
      <c r="GW66" s="357"/>
      <c r="GX66" s="346"/>
      <c r="GY66" s="347"/>
      <c r="GZ66" s="347"/>
      <c r="HA66" s="347"/>
      <c r="HB66" s="348"/>
      <c r="HC66" s="348"/>
      <c r="HD66" s="348"/>
      <c r="HE66" s="349"/>
      <c r="HF66" s="350"/>
      <c r="HG66" s="351"/>
      <c r="HH66" s="351"/>
      <c r="HI66" s="351"/>
      <c r="HJ66" s="351"/>
      <c r="HK66" s="351"/>
      <c r="HL66" s="351"/>
      <c r="HM66" s="348"/>
      <c r="HN66" s="357"/>
      <c r="HO66" s="346"/>
      <c r="HP66" s="347"/>
      <c r="HQ66" s="347"/>
      <c r="HR66" s="347"/>
      <c r="HS66" s="348"/>
      <c r="HT66" s="348"/>
      <c r="HU66" s="348"/>
      <c r="HV66" s="349"/>
      <c r="HW66" s="350"/>
      <c r="HX66" s="351"/>
      <c r="HY66" s="351"/>
      <c r="HZ66" s="351"/>
      <c r="IA66" s="351"/>
      <c r="IB66" s="351"/>
      <c r="IC66" s="351"/>
      <c r="ID66" s="348"/>
      <c r="IE66" s="352"/>
    </row>
    <row r="67" spans="1:239" ht="18" customHeight="1">
      <c r="A67" s="332" t="s">
        <v>232</v>
      </c>
      <c r="B67" s="333"/>
      <c r="C67" s="334" t="s">
        <v>233</v>
      </c>
      <c r="D67" s="335"/>
      <c r="E67" s="336"/>
      <c r="F67" s="336"/>
      <c r="G67" s="336"/>
      <c r="H67" s="337"/>
      <c r="I67" s="336"/>
      <c r="J67" s="336"/>
      <c r="K67" s="336"/>
      <c r="L67" s="336"/>
      <c r="M67" s="336"/>
      <c r="N67" s="336">
        <v>8</v>
      </c>
      <c r="O67" s="338"/>
      <c r="P67" s="338"/>
      <c r="Q67" s="336"/>
      <c r="R67" s="336"/>
      <c r="S67" s="336"/>
      <c r="T67" s="337"/>
      <c r="U67" s="336"/>
      <c r="V67" s="336"/>
      <c r="W67" s="336"/>
      <c r="X67" s="336"/>
      <c r="Y67" s="394">
        <v>4</v>
      </c>
      <c r="Z67" s="340"/>
      <c r="AA67" s="388">
        <f t="shared" si="494"/>
        <v>120</v>
      </c>
      <c r="AB67" s="336">
        <f t="shared" si="495"/>
        <v>48</v>
      </c>
      <c r="AC67" s="338">
        <v>16</v>
      </c>
      <c r="AD67" s="338">
        <v>32</v>
      </c>
      <c r="AE67" s="338">
        <f t="shared" si="496"/>
        <v>0</v>
      </c>
      <c r="AF67" s="342">
        <f t="shared" si="497"/>
        <v>72</v>
      </c>
      <c r="AG67" s="343">
        <f t="shared" si="498"/>
        <v>0.6</v>
      </c>
      <c r="AH67" s="344"/>
      <c r="AI67" s="357"/>
      <c r="AJ67" s="346"/>
      <c r="AK67" s="347"/>
      <c r="AL67" s="347"/>
      <c r="AM67" s="347"/>
      <c r="AN67" s="348"/>
      <c r="AO67" s="348"/>
      <c r="AP67" s="348"/>
      <c r="AQ67" s="349"/>
      <c r="AR67" s="350"/>
      <c r="AS67" s="351"/>
      <c r="AT67" s="351"/>
      <c r="AU67" s="351"/>
      <c r="AV67" s="351"/>
      <c r="AW67" s="351"/>
      <c r="AX67" s="351"/>
      <c r="AY67" s="348"/>
      <c r="AZ67" s="345" t="str">
        <f t="shared" si="499"/>
        <v/>
      </c>
      <c r="BA67" s="346"/>
      <c r="BB67" s="347"/>
      <c r="BC67" s="347"/>
      <c r="BD67" s="347"/>
      <c r="BE67" s="348"/>
      <c r="BF67" s="348"/>
      <c r="BG67" s="348"/>
      <c r="BH67" s="349"/>
      <c r="BI67" s="350"/>
      <c r="BJ67" s="351"/>
      <c r="BK67" s="351"/>
      <c r="BL67" s="351"/>
      <c r="BM67" s="351"/>
      <c r="BN67" s="351"/>
      <c r="BO67" s="351"/>
      <c r="BP67" s="348"/>
      <c r="BQ67" s="345" t="str">
        <f t="shared" si="500"/>
        <v/>
      </c>
      <c r="BR67" s="346"/>
      <c r="BS67" s="347"/>
      <c r="BT67" s="347"/>
      <c r="BU67" s="347"/>
      <c r="BV67" s="348" t="str">
        <f t="shared" ref="BV67:BX67" si="511">IF(BR67&lt;&gt;0,$BQ$17*BR67,"")</f>
        <v/>
      </c>
      <c r="BW67" s="348" t="str">
        <f t="shared" si="511"/>
        <v/>
      </c>
      <c r="BX67" s="348" t="str">
        <f t="shared" si="511"/>
        <v/>
      </c>
      <c r="BY67" s="349"/>
      <c r="BZ67" s="350"/>
      <c r="CA67" s="351"/>
      <c r="CB67" s="351"/>
      <c r="CC67" s="351"/>
      <c r="CD67" s="351"/>
      <c r="CE67" s="351"/>
      <c r="CF67" s="351"/>
      <c r="CG67" s="348"/>
      <c r="CH67" s="345" t="str">
        <f t="shared" si="502"/>
        <v/>
      </c>
      <c r="CI67" s="346"/>
      <c r="CJ67" s="347"/>
      <c r="CK67" s="347"/>
      <c r="CL67" s="347"/>
      <c r="CM67" s="348"/>
      <c r="CN67" s="348"/>
      <c r="CO67" s="348"/>
      <c r="CP67" s="349"/>
      <c r="CQ67" s="350"/>
      <c r="CR67" s="351"/>
      <c r="CS67" s="351"/>
      <c r="CT67" s="351"/>
      <c r="CU67" s="351"/>
      <c r="CV67" s="351"/>
      <c r="CW67" s="351"/>
      <c r="CX67" s="348"/>
      <c r="CY67" s="345" t="str">
        <f t="shared" si="503"/>
        <v/>
      </c>
      <c r="CZ67" s="346"/>
      <c r="DA67" s="347"/>
      <c r="DB67" s="347"/>
      <c r="DC67" s="347"/>
      <c r="DD67" s="348" t="str">
        <f t="shared" ref="DD67:DF67" si="512">IF(CZ67&lt;&gt;0,$AI$17*CZ67,"")</f>
        <v/>
      </c>
      <c r="DE67" s="348" t="str">
        <f t="shared" si="512"/>
        <v/>
      </c>
      <c r="DF67" s="348" t="str">
        <f t="shared" si="512"/>
        <v/>
      </c>
      <c r="DG67" s="349"/>
      <c r="DH67" s="350"/>
      <c r="DI67" s="351"/>
      <c r="DJ67" s="351"/>
      <c r="DK67" s="351"/>
      <c r="DL67" s="351"/>
      <c r="DM67" s="351"/>
      <c r="DN67" s="351"/>
      <c r="DO67" s="348"/>
      <c r="DP67" s="345" t="str">
        <f t="shared" si="505"/>
        <v/>
      </c>
      <c r="DQ67" s="346"/>
      <c r="DR67" s="347"/>
      <c r="DS67" s="347"/>
      <c r="DT67" s="347"/>
      <c r="DU67" s="348" t="str">
        <f t="shared" ref="DU67:DW67" si="513">IF(DQ67&lt;&gt;0,$AZ$17*DQ67,"")</f>
        <v/>
      </c>
      <c r="DV67" s="348" t="str">
        <f t="shared" si="513"/>
        <v/>
      </c>
      <c r="DW67" s="348" t="str">
        <f t="shared" si="513"/>
        <v/>
      </c>
      <c r="DX67" s="349"/>
      <c r="DY67" s="350"/>
      <c r="DZ67" s="351"/>
      <c r="EA67" s="351"/>
      <c r="EB67" s="351"/>
      <c r="EC67" s="351"/>
      <c r="ED67" s="351"/>
      <c r="EE67" s="351"/>
      <c r="EF67" s="348"/>
      <c r="EG67" s="345" t="str">
        <f t="shared" si="507"/>
        <v/>
      </c>
      <c r="EH67" s="346"/>
      <c r="EI67" s="347"/>
      <c r="EJ67" s="347"/>
      <c r="EK67" s="347"/>
      <c r="EL67" s="348" t="str">
        <f t="shared" ref="EL67:EN67" si="514">IF(EH67&lt;&gt;0,$AI$17*EH67,"")</f>
        <v/>
      </c>
      <c r="EM67" s="348" t="str">
        <f t="shared" si="514"/>
        <v/>
      </c>
      <c r="EN67" s="348" t="str">
        <f t="shared" si="514"/>
        <v/>
      </c>
      <c r="EO67" s="349"/>
      <c r="EP67" s="350"/>
      <c r="EQ67" s="351"/>
      <c r="ER67" s="351"/>
      <c r="ES67" s="351"/>
      <c r="ET67" s="351"/>
      <c r="EU67" s="351"/>
      <c r="EV67" s="351"/>
      <c r="EW67" s="348"/>
      <c r="EX67" s="345">
        <f t="shared" si="509"/>
        <v>3</v>
      </c>
      <c r="EY67" s="346">
        <v>2</v>
      </c>
      <c r="EZ67" s="347">
        <v>1</v>
      </c>
      <c r="FA67" s="347"/>
      <c r="FB67" s="347"/>
      <c r="FC67" s="348">
        <f t="shared" ref="FC67:FE67" si="515">IF(EY67&lt;&gt;0,$EX$17*EY67,"")</f>
        <v>32</v>
      </c>
      <c r="FD67" s="348">
        <f t="shared" si="515"/>
        <v>16</v>
      </c>
      <c r="FE67" s="348" t="str">
        <f t="shared" si="515"/>
        <v/>
      </c>
      <c r="FF67" s="349"/>
      <c r="FG67" s="350"/>
      <c r="FH67" s="351"/>
      <c r="FI67" s="351"/>
      <c r="FJ67" s="351"/>
      <c r="FK67" s="351"/>
      <c r="FL67" s="351"/>
      <c r="FM67" s="351"/>
      <c r="FN67" s="348"/>
      <c r="FO67" s="357"/>
      <c r="FP67" s="346"/>
      <c r="FQ67" s="347"/>
      <c r="FR67" s="347"/>
      <c r="FS67" s="347"/>
      <c r="FT67" s="348"/>
      <c r="FU67" s="348"/>
      <c r="FV67" s="348"/>
      <c r="FW67" s="349"/>
      <c r="FX67" s="350"/>
      <c r="FY67" s="351"/>
      <c r="FZ67" s="351"/>
      <c r="GA67" s="351"/>
      <c r="GB67" s="351"/>
      <c r="GC67" s="351"/>
      <c r="GD67" s="351"/>
      <c r="GE67" s="348"/>
      <c r="GF67" s="357"/>
      <c r="GG67" s="346"/>
      <c r="GH67" s="347"/>
      <c r="GI67" s="347"/>
      <c r="GJ67" s="347"/>
      <c r="GK67" s="348"/>
      <c r="GL67" s="348"/>
      <c r="GM67" s="348"/>
      <c r="GN67" s="349"/>
      <c r="GO67" s="350"/>
      <c r="GP67" s="351"/>
      <c r="GQ67" s="351"/>
      <c r="GR67" s="351"/>
      <c r="GS67" s="351"/>
      <c r="GT67" s="351"/>
      <c r="GU67" s="351"/>
      <c r="GV67" s="348"/>
      <c r="GW67" s="357"/>
      <c r="GX67" s="346"/>
      <c r="GY67" s="347"/>
      <c r="GZ67" s="347"/>
      <c r="HA67" s="347"/>
      <c r="HB67" s="348"/>
      <c r="HC67" s="348"/>
      <c r="HD67" s="348"/>
      <c r="HE67" s="349"/>
      <c r="HF67" s="350"/>
      <c r="HG67" s="351"/>
      <c r="HH67" s="351"/>
      <c r="HI67" s="351"/>
      <c r="HJ67" s="351"/>
      <c r="HK67" s="351"/>
      <c r="HL67" s="351"/>
      <c r="HM67" s="348"/>
      <c r="HN67" s="357"/>
      <c r="HO67" s="346"/>
      <c r="HP67" s="347"/>
      <c r="HQ67" s="347"/>
      <c r="HR67" s="347"/>
      <c r="HS67" s="348"/>
      <c r="HT67" s="348"/>
      <c r="HU67" s="348"/>
      <c r="HV67" s="349"/>
      <c r="HW67" s="350"/>
      <c r="HX67" s="351"/>
      <c r="HY67" s="351"/>
      <c r="HZ67" s="351"/>
      <c r="IA67" s="351"/>
      <c r="IB67" s="351"/>
      <c r="IC67" s="351"/>
      <c r="ID67" s="348"/>
      <c r="IE67" s="352"/>
    </row>
    <row r="68" spans="1:239" ht="19.5" customHeight="1">
      <c r="A68" s="395"/>
      <c r="B68" s="396" t="s">
        <v>234</v>
      </c>
      <c r="C68" s="397" t="s">
        <v>166</v>
      </c>
      <c r="D68" s="398"/>
      <c r="E68" s="399"/>
      <c r="F68" s="399"/>
      <c r="G68" s="399"/>
      <c r="H68" s="399"/>
      <c r="I68" s="399"/>
      <c r="J68" s="399"/>
      <c r="K68" s="399"/>
      <c r="L68" s="399"/>
      <c r="M68" s="399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1"/>
      <c r="Y68" s="402">
        <f>SUM(Y58:Y67)</f>
        <v>40</v>
      </c>
      <c r="Z68" s="403"/>
      <c r="AA68" s="403">
        <v>1200</v>
      </c>
      <c r="AB68" s="404"/>
      <c r="AC68" s="404"/>
      <c r="AD68" s="404"/>
      <c r="AE68" s="404"/>
      <c r="AF68" s="404"/>
      <c r="AG68" s="405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6"/>
      <c r="AW68" s="406"/>
      <c r="AX68" s="406"/>
      <c r="AY68" s="406"/>
      <c r="AZ68" s="406"/>
      <c r="BA68" s="406"/>
      <c r="BB68" s="406"/>
      <c r="BC68" s="406"/>
      <c r="BD68" s="406"/>
      <c r="BE68" s="406"/>
      <c r="BF68" s="406"/>
      <c r="BG68" s="406"/>
      <c r="BH68" s="406"/>
      <c r="BI68" s="406"/>
      <c r="BJ68" s="406"/>
      <c r="BK68" s="406"/>
      <c r="BL68" s="406"/>
      <c r="BM68" s="406"/>
      <c r="BN68" s="406"/>
      <c r="BO68" s="406"/>
      <c r="BP68" s="406"/>
      <c r="BQ68" s="406"/>
      <c r="BR68" s="406"/>
      <c r="BS68" s="406"/>
      <c r="BT68" s="406"/>
      <c r="BU68" s="406"/>
      <c r="BV68" s="406"/>
      <c r="BW68" s="406"/>
      <c r="BX68" s="406"/>
      <c r="BY68" s="406"/>
      <c r="BZ68" s="406"/>
      <c r="CA68" s="406"/>
      <c r="CB68" s="406"/>
      <c r="CC68" s="406"/>
      <c r="CD68" s="406"/>
      <c r="CE68" s="406"/>
      <c r="CF68" s="406"/>
      <c r="CG68" s="406"/>
      <c r="CH68" s="406"/>
      <c r="CI68" s="406"/>
      <c r="CJ68" s="406"/>
      <c r="CK68" s="406"/>
      <c r="CL68" s="406"/>
      <c r="CM68" s="406"/>
      <c r="CN68" s="406"/>
      <c r="CO68" s="406"/>
      <c r="CP68" s="406"/>
      <c r="CQ68" s="406"/>
      <c r="CR68" s="406"/>
      <c r="CS68" s="406"/>
      <c r="CT68" s="406"/>
      <c r="CU68" s="406"/>
      <c r="CV68" s="406"/>
      <c r="CW68" s="406"/>
      <c r="CX68" s="406"/>
      <c r="CY68" s="406"/>
      <c r="CZ68" s="406"/>
      <c r="DA68" s="406"/>
      <c r="DB68" s="406"/>
      <c r="DC68" s="406"/>
      <c r="DD68" s="406"/>
      <c r="DE68" s="406"/>
      <c r="DF68" s="406"/>
      <c r="DG68" s="406"/>
      <c r="DH68" s="406"/>
      <c r="DI68" s="406"/>
      <c r="DJ68" s="406"/>
      <c r="DK68" s="406"/>
      <c r="DL68" s="406"/>
      <c r="DM68" s="406"/>
      <c r="DN68" s="406"/>
      <c r="DO68" s="406"/>
      <c r="DP68" s="406"/>
      <c r="DQ68" s="406"/>
      <c r="DR68" s="406"/>
      <c r="DS68" s="406"/>
      <c r="DT68" s="406"/>
      <c r="DU68" s="406"/>
      <c r="DV68" s="406"/>
      <c r="DW68" s="406"/>
      <c r="DX68" s="406"/>
      <c r="DY68" s="406"/>
      <c r="DZ68" s="406"/>
      <c r="EA68" s="406"/>
      <c r="EB68" s="406"/>
      <c r="EC68" s="406"/>
      <c r="ED68" s="406"/>
      <c r="EE68" s="406"/>
      <c r="EF68" s="406"/>
      <c r="EG68" s="406"/>
      <c r="EH68" s="406"/>
      <c r="EI68" s="406"/>
      <c r="EJ68" s="406"/>
      <c r="EK68" s="406"/>
      <c r="EL68" s="406"/>
      <c r="EM68" s="406"/>
      <c r="EN68" s="406"/>
      <c r="EO68" s="406"/>
      <c r="EP68" s="406"/>
      <c r="EQ68" s="406"/>
      <c r="ER68" s="406"/>
      <c r="ES68" s="406"/>
      <c r="ET68" s="406"/>
      <c r="EU68" s="406"/>
      <c r="EV68" s="406"/>
      <c r="EW68" s="406"/>
      <c r="EX68" s="406"/>
      <c r="EY68" s="406"/>
      <c r="EZ68" s="406"/>
      <c r="FA68" s="406"/>
      <c r="FB68" s="406"/>
      <c r="FC68" s="406"/>
      <c r="FD68" s="406"/>
      <c r="FE68" s="406"/>
      <c r="FF68" s="406"/>
      <c r="FG68" s="406"/>
      <c r="FH68" s="406"/>
      <c r="FI68" s="406"/>
      <c r="FJ68" s="406"/>
      <c r="FK68" s="406"/>
      <c r="FL68" s="406"/>
      <c r="FM68" s="406"/>
      <c r="FN68" s="406"/>
      <c r="FO68" s="406"/>
      <c r="FP68" s="406"/>
      <c r="FQ68" s="406"/>
      <c r="FR68" s="406"/>
      <c r="FS68" s="406"/>
      <c r="FT68" s="406"/>
      <c r="FU68" s="406"/>
      <c r="FV68" s="406"/>
      <c r="FW68" s="406"/>
      <c r="FX68" s="406"/>
      <c r="FY68" s="406"/>
      <c r="FZ68" s="406"/>
      <c r="GA68" s="406"/>
      <c r="GB68" s="406"/>
      <c r="GC68" s="406"/>
      <c r="GD68" s="406"/>
      <c r="GE68" s="406"/>
      <c r="GF68" s="406"/>
      <c r="GG68" s="406"/>
      <c r="GH68" s="406"/>
      <c r="GI68" s="406"/>
      <c r="GJ68" s="406"/>
      <c r="GK68" s="406"/>
      <c r="GL68" s="406"/>
      <c r="GM68" s="406"/>
      <c r="GN68" s="406"/>
      <c r="GO68" s="406"/>
      <c r="GP68" s="406"/>
      <c r="GQ68" s="406"/>
      <c r="GR68" s="406"/>
      <c r="GS68" s="406"/>
      <c r="GT68" s="406"/>
      <c r="GU68" s="406"/>
      <c r="GV68" s="406"/>
      <c r="GW68" s="406"/>
      <c r="GX68" s="406"/>
      <c r="GY68" s="406"/>
      <c r="GZ68" s="406"/>
      <c r="HA68" s="406"/>
      <c r="HB68" s="406"/>
      <c r="HC68" s="406"/>
      <c r="HD68" s="406"/>
      <c r="HE68" s="406"/>
      <c r="HF68" s="406"/>
      <c r="HG68" s="406"/>
      <c r="HH68" s="406"/>
      <c r="HI68" s="406"/>
      <c r="HJ68" s="406"/>
      <c r="HK68" s="406"/>
      <c r="HL68" s="406"/>
      <c r="HM68" s="406"/>
      <c r="HN68" s="406"/>
      <c r="HO68" s="406"/>
      <c r="HP68" s="406"/>
      <c r="HQ68" s="406"/>
      <c r="HR68" s="406"/>
      <c r="HS68" s="406"/>
      <c r="HT68" s="406"/>
      <c r="HU68" s="406"/>
      <c r="HV68" s="406"/>
      <c r="HW68" s="406"/>
      <c r="HX68" s="406"/>
      <c r="HY68" s="406"/>
      <c r="HZ68" s="406"/>
      <c r="IA68" s="406"/>
      <c r="IB68" s="406"/>
      <c r="IC68" s="406"/>
      <c r="ID68" s="406"/>
      <c r="IE68" s="407"/>
    </row>
    <row r="69" spans="1:239" ht="19.5" customHeight="1">
      <c r="A69" s="395"/>
      <c r="B69" s="396"/>
      <c r="C69" s="397"/>
      <c r="D69" s="398"/>
      <c r="E69" s="408" t="s">
        <v>235</v>
      </c>
      <c r="F69" s="399"/>
      <c r="G69" s="399"/>
      <c r="H69" s="399"/>
      <c r="I69" s="399"/>
      <c r="J69" s="399"/>
      <c r="K69" s="399"/>
      <c r="L69" s="399"/>
      <c r="M69" s="399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1"/>
      <c r="Y69" s="409">
        <v>60</v>
      </c>
      <c r="Z69" s="410"/>
      <c r="AA69" s="410">
        <v>1800</v>
      </c>
      <c r="AB69" s="411"/>
      <c r="AC69" s="411"/>
      <c r="AD69" s="411"/>
      <c r="AE69" s="411"/>
      <c r="AF69" s="411"/>
      <c r="AG69" s="412"/>
      <c r="AH69" s="406"/>
      <c r="AI69" s="413"/>
      <c r="AJ69" s="413"/>
      <c r="AK69" s="413"/>
      <c r="AL69" s="413"/>
      <c r="AM69" s="413"/>
      <c r="AN69" s="413"/>
      <c r="AO69" s="413"/>
      <c r="AP69" s="413"/>
      <c r="AQ69" s="413"/>
      <c r="AR69" s="413"/>
      <c r="AS69" s="413"/>
      <c r="AT69" s="413"/>
      <c r="AU69" s="413"/>
      <c r="AV69" s="413"/>
      <c r="AW69" s="413"/>
      <c r="AX69" s="413"/>
      <c r="AY69" s="413"/>
      <c r="AZ69" s="413"/>
      <c r="BA69" s="413"/>
      <c r="BB69" s="413"/>
      <c r="BC69" s="413"/>
      <c r="BD69" s="413"/>
      <c r="BE69" s="413"/>
      <c r="BF69" s="413"/>
      <c r="BG69" s="413"/>
      <c r="BH69" s="413"/>
      <c r="BI69" s="413"/>
      <c r="BJ69" s="413"/>
      <c r="BK69" s="413"/>
      <c r="BL69" s="413"/>
      <c r="BM69" s="413"/>
      <c r="BN69" s="413"/>
      <c r="BO69" s="413"/>
      <c r="BP69" s="413"/>
      <c r="BQ69" s="413"/>
      <c r="BR69" s="413"/>
      <c r="BS69" s="413"/>
      <c r="BT69" s="413"/>
      <c r="BU69" s="413"/>
      <c r="BV69" s="413"/>
      <c r="BW69" s="413"/>
      <c r="BX69" s="413"/>
      <c r="BY69" s="413"/>
      <c r="BZ69" s="413"/>
      <c r="CA69" s="413"/>
      <c r="CB69" s="413"/>
      <c r="CC69" s="413"/>
      <c r="CD69" s="413"/>
      <c r="CE69" s="413"/>
      <c r="CF69" s="413"/>
      <c r="CG69" s="413"/>
      <c r="CH69" s="413"/>
      <c r="CI69" s="413"/>
      <c r="CJ69" s="413"/>
      <c r="CK69" s="413"/>
      <c r="CL69" s="413"/>
      <c r="CM69" s="413"/>
      <c r="CN69" s="413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3"/>
      <c r="DA69" s="413"/>
      <c r="DB69" s="413"/>
      <c r="DC69" s="413"/>
      <c r="DD69" s="413"/>
      <c r="DE69" s="413"/>
      <c r="DF69" s="413"/>
      <c r="DG69" s="413"/>
      <c r="DH69" s="413"/>
      <c r="DI69" s="413"/>
      <c r="DJ69" s="413"/>
      <c r="DK69" s="413"/>
      <c r="DL69" s="413"/>
      <c r="DM69" s="413"/>
      <c r="DN69" s="413"/>
      <c r="DO69" s="413"/>
      <c r="DP69" s="413"/>
      <c r="DQ69" s="413"/>
      <c r="DR69" s="413"/>
      <c r="DS69" s="413"/>
      <c r="DT69" s="413"/>
      <c r="DU69" s="413"/>
      <c r="DV69" s="413"/>
      <c r="DW69" s="413"/>
      <c r="DX69" s="413"/>
      <c r="DY69" s="413"/>
      <c r="DZ69" s="413"/>
      <c r="EA69" s="413"/>
      <c r="EB69" s="413"/>
      <c r="EC69" s="413"/>
      <c r="ED69" s="413"/>
      <c r="EE69" s="413"/>
      <c r="EF69" s="413"/>
      <c r="EG69" s="413"/>
      <c r="EH69" s="413"/>
      <c r="EI69" s="413"/>
      <c r="EJ69" s="413"/>
      <c r="EK69" s="413"/>
      <c r="EL69" s="413"/>
      <c r="EM69" s="413"/>
      <c r="EN69" s="413"/>
      <c r="EO69" s="413"/>
      <c r="EP69" s="413"/>
      <c r="EQ69" s="413"/>
      <c r="ER69" s="413"/>
      <c r="ES69" s="413"/>
      <c r="ET69" s="413"/>
      <c r="EU69" s="413"/>
      <c r="EV69" s="413"/>
      <c r="EW69" s="413"/>
      <c r="EX69" s="413"/>
      <c r="EY69" s="413"/>
      <c r="EZ69" s="413"/>
      <c r="FA69" s="413"/>
      <c r="FB69" s="413"/>
      <c r="FC69" s="413"/>
      <c r="FD69" s="413"/>
      <c r="FE69" s="413"/>
      <c r="FF69" s="413"/>
      <c r="FG69" s="413"/>
      <c r="FH69" s="413"/>
      <c r="FI69" s="413"/>
      <c r="FJ69" s="413"/>
      <c r="FK69" s="413"/>
      <c r="FL69" s="413"/>
      <c r="FM69" s="413"/>
      <c r="FN69" s="413"/>
      <c r="FO69" s="413"/>
      <c r="FP69" s="413"/>
      <c r="FQ69" s="413"/>
      <c r="FR69" s="413"/>
      <c r="FS69" s="413"/>
      <c r="FT69" s="413"/>
      <c r="FU69" s="413"/>
      <c r="FV69" s="413"/>
      <c r="FW69" s="413"/>
      <c r="FX69" s="413"/>
      <c r="FY69" s="413"/>
      <c r="FZ69" s="413"/>
      <c r="GA69" s="413"/>
      <c r="GB69" s="413"/>
      <c r="GC69" s="413"/>
      <c r="GD69" s="413"/>
      <c r="GE69" s="413"/>
      <c r="GF69" s="413"/>
      <c r="GG69" s="413"/>
      <c r="GH69" s="413"/>
      <c r="GI69" s="413"/>
      <c r="GJ69" s="413"/>
      <c r="GK69" s="413"/>
      <c r="GL69" s="413"/>
      <c r="GM69" s="413"/>
      <c r="GN69" s="413"/>
      <c r="GO69" s="413"/>
      <c r="GP69" s="413"/>
      <c r="GQ69" s="413"/>
      <c r="GR69" s="413"/>
      <c r="GS69" s="413"/>
      <c r="GT69" s="413"/>
      <c r="GU69" s="413"/>
      <c r="GV69" s="413"/>
      <c r="GW69" s="413"/>
      <c r="GX69" s="413"/>
      <c r="GY69" s="413"/>
      <c r="GZ69" s="413"/>
      <c r="HA69" s="413"/>
      <c r="HB69" s="413"/>
      <c r="HC69" s="413"/>
      <c r="HD69" s="413"/>
      <c r="HE69" s="413"/>
      <c r="HF69" s="413"/>
      <c r="HG69" s="413"/>
      <c r="HH69" s="413"/>
      <c r="HI69" s="413"/>
      <c r="HJ69" s="413"/>
      <c r="HK69" s="413"/>
      <c r="HL69" s="413"/>
      <c r="HM69" s="413"/>
      <c r="HN69" s="413"/>
      <c r="HO69" s="413"/>
      <c r="HP69" s="413"/>
      <c r="HQ69" s="413"/>
      <c r="HR69" s="413"/>
      <c r="HS69" s="413"/>
      <c r="HT69" s="413"/>
      <c r="HU69" s="413"/>
      <c r="HV69" s="413"/>
      <c r="HW69" s="413"/>
      <c r="HX69" s="413"/>
      <c r="HY69" s="413"/>
      <c r="HZ69" s="413"/>
      <c r="IA69" s="413"/>
      <c r="IB69" s="413"/>
      <c r="IC69" s="413"/>
      <c r="ID69" s="406"/>
      <c r="IE69" s="414"/>
    </row>
    <row r="70" spans="1:239" ht="19.5" customHeight="1">
      <c r="A70" s="395"/>
      <c r="B70" s="396"/>
      <c r="C70" s="397"/>
      <c r="D70" s="398"/>
      <c r="E70" s="399"/>
      <c r="F70" s="408" t="s">
        <v>236</v>
      </c>
      <c r="G70" s="399"/>
      <c r="H70" s="399"/>
      <c r="I70" s="399"/>
      <c r="J70" s="399"/>
      <c r="K70" s="399"/>
      <c r="L70" s="399"/>
      <c r="M70" s="399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1"/>
      <c r="Y70" s="409">
        <v>240</v>
      </c>
      <c r="Z70" s="410"/>
      <c r="AA70" s="410">
        <v>720</v>
      </c>
      <c r="AB70" s="411"/>
      <c r="AC70" s="411"/>
      <c r="AD70" s="411"/>
      <c r="AE70" s="411"/>
      <c r="AF70" s="411"/>
      <c r="AG70" s="412"/>
      <c r="AH70" s="406"/>
      <c r="AI70" s="413"/>
      <c r="AJ70" s="413"/>
      <c r="AK70" s="413"/>
      <c r="AL70" s="413"/>
      <c r="AM70" s="413"/>
      <c r="AN70" s="413"/>
      <c r="AO70" s="413"/>
      <c r="AP70" s="413"/>
      <c r="AQ70" s="413"/>
      <c r="AR70" s="413"/>
      <c r="AS70" s="413"/>
      <c r="AT70" s="413"/>
      <c r="AU70" s="413"/>
      <c r="AV70" s="413"/>
      <c r="AW70" s="413"/>
      <c r="AX70" s="413"/>
      <c r="AY70" s="413"/>
      <c r="AZ70" s="413"/>
      <c r="BA70" s="413"/>
      <c r="BB70" s="413"/>
      <c r="BC70" s="413"/>
      <c r="BD70" s="413"/>
      <c r="BE70" s="413"/>
      <c r="BF70" s="413"/>
      <c r="BG70" s="413"/>
      <c r="BH70" s="413"/>
      <c r="BI70" s="413"/>
      <c r="BJ70" s="413"/>
      <c r="BK70" s="413"/>
      <c r="BL70" s="413"/>
      <c r="BM70" s="413"/>
      <c r="BN70" s="413"/>
      <c r="BO70" s="413"/>
      <c r="BP70" s="413"/>
      <c r="BQ70" s="413"/>
      <c r="BR70" s="413"/>
      <c r="BS70" s="413"/>
      <c r="BT70" s="413"/>
      <c r="BU70" s="413"/>
      <c r="BV70" s="413"/>
      <c r="BW70" s="413"/>
      <c r="BX70" s="413"/>
      <c r="BY70" s="413"/>
      <c r="BZ70" s="413"/>
      <c r="CA70" s="413"/>
      <c r="CB70" s="413"/>
      <c r="CC70" s="413"/>
      <c r="CD70" s="413"/>
      <c r="CE70" s="413"/>
      <c r="CF70" s="413"/>
      <c r="CG70" s="413"/>
      <c r="CH70" s="413"/>
      <c r="CI70" s="413"/>
      <c r="CJ70" s="413"/>
      <c r="CK70" s="413"/>
      <c r="CL70" s="413"/>
      <c r="CM70" s="413"/>
      <c r="CN70" s="413"/>
      <c r="CO70" s="413"/>
      <c r="CP70" s="413"/>
      <c r="CQ70" s="413"/>
      <c r="CR70" s="413"/>
      <c r="CS70" s="413"/>
      <c r="CT70" s="413"/>
      <c r="CU70" s="413"/>
      <c r="CV70" s="413"/>
      <c r="CW70" s="413"/>
      <c r="CX70" s="413"/>
      <c r="CY70" s="413"/>
      <c r="CZ70" s="413"/>
      <c r="DA70" s="413"/>
      <c r="DB70" s="413"/>
      <c r="DC70" s="413"/>
      <c r="DD70" s="413"/>
      <c r="DE70" s="413"/>
      <c r="DF70" s="413"/>
      <c r="DG70" s="413"/>
      <c r="DH70" s="413"/>
      <c r="DI70" s="413"/>
      <c r="DJ70" s="413"/>
      <c r="DK70" s="413"/>
      <c r="DL70" s="413"/>
      <c r="DM70" s="413"/>
      <c r="DN70" s="413"/>
      <c r="DO70" s="413"/>
      <c r="DP70" s="413"/>
      <c r="DQ70" s="413"/>
      <c r="DR70" s="413"/>
      <c r="DS70" s="413"/>
      <c r="DT70" s="413"/>
      <c r="DU70" s="413"/>
      <c r="DV70" s="413"/>
      <c r="DW70" s="413"/>
      <c r="DX70" s="413"/>
      <c r="DY70" s="413"/>
      <c r="DZ70" s="413"/>
      <c r="EA70" s="413"/>
      <c r="EB70" s="413"/>
      <c r="EC70" s="413"/>
      <c r="ED70" s="413"/>
      <c r="EE70" s="413"/>
      <c r="EF70" s="413"/>
      <c r="EG70" s="413"/>
      <c r="EH70" s="413"/>
      <c r="EI70" s="413"/>
      <c r="EJ70" s="413"/>
      <c r="EK70" s="413"/>
      <c r="EL70" s="413"/>
      <c r="EM70" s="413"/>
      <c r="EN70" s="413"/>
      <c r="EO70" s="413"/>
      <c r="EP70" s="413"/>
      <c r="EQ70" s="413"/>
      <c r="ER70" s="413"/>
      <c r="ES70" s="413"/>
      <c r="ET70" s="413"/>
      <c r="EU70" s="413"/>
      <c r="EV70" s="413"/>
      <c r="EW70" s="413"/>
      <c r="EX70" s="413"/>
      <c r="EY70" s="413"/>
      <c r="EZ70" s="413"/>
      <c r="FA70" s="413"/>
      <c r="FB70" s="413"/>
      <c r="FC70" s="413"/>
      <c r="FD70" s="413"/>
      <c r="FE70" s="413"/>
      <c r="FF70" s="413"/>
      <c r="FG70" s="413"/>
      <c r="FH70" s="413"/>
      <c r="FI70" s="413"/>
      <c r="FJ70" s="413"/>
      <c r="FK70" s="413"/>
      <c r="FL70" s="413"/>
      <c r="FM70" s="413"/>
      <c r="FN70" s="413"/>
      <c r="FO70" s="413"/>
      <c r="FP70" s="413"/>
      <c r="FQ70" s="413"/>
      <c r="FR70" s="413"/>
      <c r="FS70" s="413"/>
      <c r="FT70" s="413"/>
      <c r="FU70" s="413"/>
      <c r="FV70" s="413"/>
      <c r="FW70" s="413"/>
      <c r="FX70" s="413"/>
      <c r="FY70" s="413"/>
      <c r="FZ70" s="413"/>
      <c r="GA70" s="413"/>
      <c r="GB70" s="413"/>
      <c r="GC70" s="413"/>
      <c r="GD70" s="413"/>
      <c r="GE70" s="413"/>
      <c r="GF70" s="413"/>
      <c r="GG70" s="413"/>
      <c r="GH70" s="413"/>
      <c r="GI70" s="413"/>
      <c r="GJ70" s="413"/>
      <c r="GK70" s="413"/>
      <c r="GL70" s="413"/>
      <c r="GM70" s="413"/>
      <c r="GN70" s="413"/>
      <c r="GO70" s="413"/>
      <c r="GP70" s="413"/>
      <c r="GQ70" s="413"/>
      <c r="GR70" s="413"/>
      <c r="GS70" s="413"/>
      <c r="GT70" s="413"/>
      <c r="GU70" s="413"/>
      <c r="GV70" s="413"/>
      <c r="GW70" s="413"/>
      <c r="GX70" s="413"/>
      <c r="GY70" s="413"/>
      <c r="GZ70" s="413"/>
      <c r="HA70" s="413"/>
      <c r="HB70" s="413"/>
      <c r="HC70" s="413"/>
      <c r="HD70" s="413"/>
      <c r="HE70" s="413"/>
      <c r="HF70" s="413"/>
      <c r="HG70" s="413"/>
      <c r="HH70" s="413"/>
      <c r="HI70" s="413"/>
      <c r="HJ70" s="413"/>
      <c r="HK70" s="413"/>
      <c r="HL70" s="413"/>
      <c r="HM70" s="413"/>
      <c r="HN70" s="413"/>
      <c r="HO70" s="413"/>
      <c r="HP70" s="413"/>
      <c r="HQ70" s="413"/>
      <c r="HR70" s="413"/>
      <c r="HS70" s="413"/>
      <c r="HT70" s="413"/>
      <c r="HU70" s="413"/>
      <c r="HV70" s="413"/>
      <c r="HW70" s="413"/>
      <c r="HX70" s="413"/>
      <c r="HY70" s="413"/>
      <c r="HZ70" s="413"/>
      <c r="IA70" s="413"/>
      <c r="IB70" s="413"/>
      <c r="IC70" s="413"/>
      <c r="ID70" s="406"/>
      <c r="IE70" s="414"/>
    </row>
    <row r="71" spans="1:239" ht="16.5" customHeight="1">
      <c r="A71" s="148"/>
      <c r="B71" s="203">
        <v>111</v>
      </c>
      <c r="C71" s="149"/>
      <c r="D71" s="151"/>
      <c r="E71" s="415"/>
      <c r="F71" s="416"/>
      <c r="G71" s="416"/>
      <c r="H71" s="416"/>
      <c r="I71" s="416"/>
      <c r="J71" s="416"/>
      <c r="K71" s="416"/>
      <c r="L71" s="416"/>
      <c r="M71" s="416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8"/>
      <c r="AD71" s="419"/>
      <c r="AE71" s="262"/>
      <c r="AF71" s="262"/>
      <c r="AG71" s="420" t="s">
        <v>237</v>
      </c>
      <c r="AH71" s="421" t="s">
        <v>93</v>
      </c>
      <c r="AI71" s="422">
        <f t="shared" ref="AI71:FG71" si="516">SUM(AI21:AI67)</f>
        <v>23</v>
      </c>
      <c r="AJ71" s="422">
        <f t="shared" si="516"/>
        <v>8</v>
      </c>
      <c r="AK71" s="422">
        <f t="shared" si="516"/>
        <v>7</v>
      </c>
      <c r="AL71" s="422">
        <f t="shared" si="516"/>
        <v>0</v>
      </c>
      <c r="AM71" s="422">
        <f t="shared" si="516"/>
        <v>0</v>
      </c>
      <c r="AN71" s="422">
        <f t="shared" si="516"/>
        <v>128</v>
      </c>
      <c r="AO71" s="422">
        <f t="shared" si="516"/>
        <v>112</v>
      </c>
      <c r="AP71" s="422">
        <f t="shared" si="516"/>
        <v>0</v>
      </c>
      <c r="AQ71" s="422">
        <f t="shared" si="516"/>
        <v>0</v>
      </c>
      <c r="AR71" s="422">
        <f t="shared" si="516"/>
        <v>0</v>
      </c>
      <c r="AS71" s="422">
        <f t="shared" si="516"/>
        <v>0</v>
      </c>
      <c r="AT71" s="422">
        <f t="shared" si="516"/>
        <v>0</v>
      </c>
      <c r="AU71" s="422">
        <f t="shared" si="516"/>
        <v>0</v>
      </c>
      <c r="AV71" s="422">
        <f t="shared" si="516"/>
        <v>0</v>
      </c>
      <c r="AW71" s="422">
        <f t="shared" si="516"/>
        <v>0</v>
      </c>
      <c r="AX71" s="422">
        <f t="shared" si="516"/>
        <v>0</v>
      </c>
      <c r="AY71" s="422">
        <f t="shared" si="516"/>
        <v>0</v>
      </c>
      <c r="AZ71" s="422">
        <f t="shared" si="516"/>
        <v>20</v>
      </c>
      <c r="BA71" s="422">
        <f t="shared" si="516"/>
        <v>8</v>
      </c>
      <c r="BB71" s="422">
        <f t="shared" si="516"/>
        <v>6</v>
      </c>
      <c r="BC71" s="422">
        <f t="shared" si="516"/>
        <v>0</v>
      </c>
      <c r="BD71" s="422">
        <f t="shared" si="516"/>
        <v>0</v>
      </c>
      <c r="BE71" s="422">
        <f t="shared" si="516"/>
        <v>144</v>
      </c>
      <c r="BF71" s="422">
        <f t="shared" si="516"/>
        <v>108</v>
      </c>
      <c r="BG71" s="422">
        <f t="shared" si="516"/>
        <v>0</v>
      </c>
      <c r="BH71" s="422">
        <f t="shared" si="516"/>
        <v>0</v>
      </c>
      <c r="BI71" s="422">
        <f t="shared" si="516"/>
        <v>0</v>
      </c>
      <c r="BJ71" s="422">
        <f t="shared" si="516"/>
        <v>0</v>
      </c>
      <c r="BK71" s="422">
        <f t="shared" si="516"/>
        <v>0</v>
      </c>
      <c r="BL71" s="422">
        <f t="shared" si="516"/>
        <v>0</v>
      </c>
      <c r="BM71" s="422">
        <f t="shared" si="516"/>
        <v>0</v>
      </c>
      <c r="BN71" s="422">
        <f t="shared" si="516"/>
        <v>0</v>
      </c>
      <c r="BO71" s="422">
        <f t="shared" si="516"/>
        <v>0</v>
      </c>
      <c r="BP71" s="422">
        <f t="shared" si="516"/>
        <v>0</v>
      </c>
      <c r="BQ71" s="422">
        <f t="shared" si="516"/>
        <v>22</v>
      </c>
      <c r="BR71" s="422">
        <f t="shared" si="516"/>
        <v>12</v>
      </c>
      <c r="BS71" s="422">
        <f t="shared" si="516"/>
        <v>8</v>
      </c>
      <c r="BT71" s="422">
        <f t="shared" si="516"/>
        <v>0</v>
      </c>
      <c r="BU71" s="422">
        <f t="shared" si="516"/>
        <v>0</v>
      </c>
      <c r="BV71" s="423">
        <f t="shared" si="516"/>
        <v>192</v>
      </c>
      <c r="BW71" s="423">
        <f t="shared" si="516"/>
        <v>128</v>
      </c>
      <c r="BX71" s="423">
        <f t="shared" si="516"/>
        <v>0</v>
      </c>
      <c r="BY71" s="422">
        <f t="shared" si="516"/>
        <v>0</v>
      </c>
      <c r="BZ71" s="422">
        <f t="shared" si="516"/>
        <v>0</v>
      </c>
      <c r="CA71" s="422">
        <f t="shared" si="516"/>
        <v>0</v>
      </c>
      <c r="CB71" s="422">
        <f t="shared" si="516"/>
        <v>0</v>
      </c>
      <c r="CC71" s="422">
        <f t="shared" si="516"/>
        <v>0</v>
      </c>
      <c r="CD71" s="422">
        <f t="shared" si="516"/>
        <v>0</v>
      </c>
      <c r="CE71" s="422">
        <f t="shared" si="516"/>
        <v>0</v>
      </c>
      <c r="CF71" s="422">
        <f t="shared" si="516"/>
        <v>0</v>
      </c>
      <c r="CG71" s="422">
        <f t="shared" si="516"/>
        <v>0</v>
      </c>
      <c r="CH71" s="422">
        <f t="shared" si="516"/>
        <v>24</v>
      </c>
      <c r="CI71" s="422">
        <f t="shared" si="516"/>
        <v>10</v>
      </c>
      <c r="CJ71" s="422">
        <f t="shared" si="516"/>
        <v>8</v>
      </c>
      <c r="CK71" s="422">
        <f t="shared" si="516"/>
        <v>0</v>
      </c>
      <c r="CL71" s="422">
        <f t="shared" si="516"/>
        <v>0</v>
      </c>
      <c r="CM71" s="422">
        <f t="shared" si="516"/>
        <v>180</v>
      </c>
      <c r="CN71" s="422">
        <f t="shared" si="516"/>
        <v>144</v>
      </c>
      <c r="CO71" s="422">
        <f t="shared" si="516"/>
        <v>0</v>
      </c>
      <c r="CP71" s="422">
        <f t="shared" si="516"/>
        <v>0</v>
      </c>
      <c r="CQ71" s="422">
        <f t="shared" si="516"/>
        <v>0</v>
      </c>
      <c r="CR71" s="422">
        <f t="shared" si="516"/>
        <v>0</v>
      </c>
      <c r="CS71" s="422">
        <f t="shared" si="516"/>
        <v>0</v>
      </c>
      <c r="CT71" s="422">
        <f t="shared" si="516"/>
        <v>0</v>
      </c>
      <c r="CU71" s="422">
        <f t="shared" si="516"/>
        <v>0</v>
      </c>
      <c r="CV71" s="422">
        <f t="shared" si="516"/>
        <v>0</v>
      </c>
      <c r="CW71" s="422">
        <f t="shared" si="516"/>
        <v>0</v>
      </c>
      <c r="CX71" s="422">
        <f t="shared" si="516"/>
        <v>0</v>
      </c>
      <c r="CY71" s="422">
        <f t="shared" si="516"/>
        <v>21</v>
      </c>
      <c r="CZ71" s="422">
        <f t="shared" si="516"/>
        <v>8</v>
      </c>
      <c r="DA71" s="422">
        <f t="shared" si="516"/>
        <v>5</v>
      </c>
      <c r="DB71" s="422">
        <f t="shared" si="516"/>
        <v>0</v>
      </c>
      <c r="DC71" s="422">
        <f t="shared" si="516"/>
        <v>0</v>
      </c>
      <c r="DD71" s="422">
        <f t="shared" si="516"/>
        <v>128</v>
      </c>
      <c r="DE71" s="422">
        <f t="shared" si="516"/>
        <v>80</v>
      </c>
      <c r="DF71" s="422">
        <f t="shared" si="516"/>
        <v>0</v>
      </c>
      <c r="DG71" s="422">
        <f t="shared" si="516"/>
        <v>0</v>
      </c>
      <c r="DH71" s="422">
        <f t="shared" si="516"/>
        <v>0</v>
      </c>
      <c r="DI71" s="422">
        <f t="shared" si="516"/>
        <v>0</v>
      </c>
      <c r="DJ71" s="422">
        <f t="shared" si="516"/>
        <v>0</v>
      </c>
      <c r="DK71" s="422">
        <f t="shared" si="516"/>
        <v>0</v>
      </c>
      <c r="DL71" s="422">
        <f t="shared" si="516"/>
        <v>0</v>
      </c>
      <c r="DM71" s="422">
        <f t="shared" si="516"/>
        <v>0</v>
      </c>
      <c r="DN71" s="422">
        <f t="shared" si="516"/>
        <v>0</v>
      </c>
      <c r="DO71" s="422">
        <f t="shared" si="516"/>
        <v>0</v>
      </c>
      <c r="DP71" s="422">
        <f t="shared" si="516"/>
        <v>21</v>
      </c>
      <c r="DQ71" s="422">
        <f t="shared" si="516"/>
        <v>6</v>
      </c>
      <c r="DR71" s="422">
        <f t="shared" si="516"/>
        <v>3</v>
      </c>
      <c r="DS71" s="422">
        <f t="shared" si="516"/>
        <v>0</v>
      </c>
      <c r="DT71" s="422">
        <f t="shared" si="516"/>
        <v>0</v>
      </c>
      <c r="DU71" s="422">
        <f t="shared" si="516"/>
        <v>108</v>
      </c>
      <c r="DV71" s="422">
        <f t="shared" si="516"/>
        <v>54</v>
      </c>
      <c r="DW71" s="422">
        <f t="shared" si="516"/>
        <v>0</v>
      </c>
      <c r="DX71" s="422">
        <f t="shared" si="516"/>
        <v>0</v>
      </c>
      <c r="DY71" s="422">
        <f t="shared" si="516"/>
        <v>0</v>
      </c>
      <c r="DZ71" s="422">
        <f t="shared" si="516"/>
        <v>0</v>
      </c>
      <c r="EA71" s="422">
        <f t="shared" si="516"/>
        <v>0</v>
      </c>
      <c r="EB71" s="422">
        <f t="shared" si="516"/>
        <v>0</v>
      </c>
      <c r="EC71" s="422">
        <f t="shared" si="516"/>
        <v>0</v>
      </c>
      <c r="ED71" s="422">
        <f t="shared" si="516"/>
        <v>0</v>
      </c>
      <c r="EE71" s="422">
        <f t="shared" si="516"/>
        <v>0</v>
      </c>
      <c r="EF71" s="422">
        <f t="shared" si="516"/>
        <v>0</v>
      </c>
      <c r="EG71" s="422">
        <f t="shared" si="516"/>
        <v>19</v>
      </c>
      <c r="EH71" s="422">
        <f t="shared" si="516"/>
        <v>4</v>
      </c>
      <c r="EI71" s="422">
        <f t="shared" si="516"/>
        <v>2</v>
      </c>
      <c r="EJ71" s="422">
        <f t="shared" si="516"/>
        <v>0</v>
      </c>
      <c r="EK71" s="422">
        <f t="shared" si="516"/>
        <v>0</v>
      </c>
      <c r="EL71" s="422">
        <f t="shared" si="516"/>
        <v>64</v>
      </c>
      <c r="EM71" s="422">
        <f t="shared" si="516"/>
        <v>32</v>
      </c>
      <c r="EN71" s="422">
        <f t="shared" si="516"/>
        <v>0</v>
      </c>
      <c r="EO71" s="422">
        <f t="shared" si="516"/>
        <v>0</v>
      </c>
      <c r="EP71" s="422">
        <f t="shared" si="516"/>
        <v>0</v>
      </c>
      <c r="EQ71" s="422">
        <f t="shared" si="516"/>
        <v>0</v>
      </c>
      <c r="ER71" s="422">
        <f t="shared" si="516"/>
        <v>0</v>
      </c>
      <c r="ES71" s="422">
        <f t="shared" si="516"/>
        <v>0</v>
      </c>
      <c r="ET71" s="422">
        <f t="shared" si="516"/>
        <v>0</v>
      </c>
      <c r="EU71" s="422">
        <f t="shared" si="516"/>
        <v>0</v>
      </c>
      <c r="EV71" s="422">
        <f t="shared" si="516"/>
        <v>0</v>
      </c>
      <c r="EW71" s="422">
        <f t="shared" si="516"/>
        <v>0</v>
      </c>
      <c r="EX71" s="422">
        <f t="shared" si="516"/>
        <v>23</v>
      </c>
      <c r="EY71" s="424">
        <f t="shared" si="516"/>
        <v>4</v>
      </c>
      <c r="EZ71" s="424">
        <f t="shared" si="516"/>
        <v>2</v>
      </c>
      <c r="FA71" s="424">
        <f t="shared" si="516"/>
        <v>0</v>
      </c>
      <c r="FB71" s="424">
        <f t="shared" si="516"/>
        <v>0</v>
      </c>
      <c r="FC71" s="425">
        <f t="shared" si="516"/>
        <v>64</v>
      </c>
      <c r="FD71" s="425">
        <f t="shared" si="516"/>
        <v>32</v>
      </c>
      <c r="FE71" s="425">
        <f t="shared" si="516"/>
        <v>0</v>
      </c>
      <c r="FF71" s="425">
        <f t="shared" si="516"/>
        <v>0</v>
      </c>
      <c r="FG71" s="424">
        <f t="shared" si="516"/>
        <v>0</v>
      </c>
      <c r="FH71" s="534" t="s">
        <v>93</v>
      </c>
      <c r="FI71" s="527"/>
      <c r="FJ71" s="527"/>
      <c r="FK71" s="527"/>
      <c r="FL71" s="527"/>
      <c r="FM71" s="528"/>
      <c r="FN71" s="425">
        <f t="shared" ref="FN71:FX71" si="517">SUM(FN21:FN67)</f>
        <v>0</v>
      </c>
      <c r="FO71" s="422">
        <f t="shared" si="517"/>
        <v>0</v>
      </c>
      <c r="FP71" s="424">
        <f t="shared" si="517"/>
        <v>0</v>
      </c>
      <c r="FQ71" s="424">
        <f t="shared" si="517"/>
        <v>0</v>
      </c>
      <c r="FR71" s="424">
        <f t="shared" si="517"/>
        <v>0</v>
      </c>
      <c r="FS71" s="424">
        <f t="shared" si="517"/>
        <v>0</v>
      </c>
      <c r="FT71" s="425">
        <f t="shared" si="517"/>
        <v>0</v>
      </c>
      <c r="FU71" s="425">
        <f t="shared" si="517"/>
        <v>0</v>
      </c>
      <c r="FV71" s="425">
        <f t="shared" si="517"/>
        <v>0</v>
      </c>
      <c r="FW71" s="425">
        <f t="shared" si="517"/>
        <v>0</v>
      </c>
      <c r="FX71" s="424">
        <f t="shared" si="517"/>
        <v>0</v>
      </c>
      <c r="FY71" s="534" t="s">
        <v>93</v>
      </c>
      <c r="FZ71" s="527"/>
      <c r="GA71" s="527"/>
      <c r="GB71" s="527"/>
      <c r="GC71" s="527"/>
      <c r="GD71" s="528"/>
      <c r="GE71" s="425">
        <f t="shared" ref="GE71:GO71" si="518">SUM(GE21:GE67)</f>
        <v>0</v>
      </c>
      <c r="GF71" s="422">
        <f t="shared" si="518"/>
        <v>0</v>
      </c>
      <c r="GG71" s="424">
        <f t="shared" si="518"/>
        <v>0</v>
      </c>
      <c r="GH71" s="424">
        <f t="shared" si="518"/>
        <v>0</v>
      </c>
      <c r="GI71" s="424">
        <f t="shared" si="518"/>
        <v>0</v>
      </c>
      <c r="GJ71" s="424">
        <f t="shared" si="518"/>
        <v>0</v>
      </c>
      <c r="GK71" s="425">
        <f t="shared" si="518"/>
        <v>0</v>
      </c>
      <c r="GL71" s="425">
        <f t="shared" si="518"/>
        <v>0</v>
      </c>
      <c r="GM71" s="425">
        <f t="shared" si="518"/>
        <v>0</v>
      </c>
      <c r="GN71" s="425">
        <f t="shared" si="518"/>
        <v>0</v>
      </c>
      <c r="GO71" s="424">
        <f t="shared" si="518"/>
        <v>0</v>
      </c>
      <c r="GP71" s="534" t="s">
        <v>93</v>
      </c>
      <c r="GQ71" s="527"/>
      <c r="GR71" s="527"/>
      <c r="GS71" s="527"/>
      <c r="GT71" s="527"/>
      <c r="GU71" s="528"/>
      <c r="GV71" s="425">
        <f t="shared" ref="GV71:HF71" si="519">SUM(GV21:GV67)</f>
        <v>0</v>
      </c>
      <c r="GW71" s="422">
        <f t="shared" si="519"/>
        <v>0</v>
      </c>
      <c r="GX71" s="424">
        <f t="shared" si="519"/>
        <v>0</v>
      </c>
      <c r="GY71" s="424">
        <f t="shared" si="519"/>
        <v>0</v>
      </c>
      <c r="GZ71" s="424">
        <f t="shared" si="519"/>
        <v>0</v>
      </c>
      <c r="HA71" s="424">
        <f t="shared" si="519"/>
        <v>0</v>
      </c>
      <c r="HB71" s="425">
        <f t="shared" si="519"/>
        <v>0</v>
      </c>
      <c r="HC71" s="425">
        <f t="shared" si="519"/>
        <v>0</v>
      </c>
      <c r="HD71" s="425">
        <f t="shared" si="519"/>
        <v>0</v>
      </c>
      <c r="HE71" s="425">
        <f t="shared" si="519"/>
        <v>0</v>
      </c>
      <c r="HF71" s="424">
        <f t="shared" si="519"/>
        <v>0</v>
      </c>
      <c r="HG71" s="534" t="s">
        <v>93</v>
      </c>
      <c r="HH71" s="527"/>
      <c r="HI71" s="527"/>
      <c r="HJ71" s="527"/>
      <c r="HK71" s="527"/>
      <c r="HL71" s="528"/>
      <c r="HM71" s="425">
        <f t="shared" ref="HM71:HW71" si="520">SUM(HM21:HM67)</f>
        <v>0</v>
      </c>
      <c r="HN71" s="422">
        <f t="shared" si="520"/>
        <v>0</v>
      </c>
      <c r="HO71" s="424">
        <f t="shared" si="520"/>
        <v>0</v>
      </c>
      <c r="HP71" s="424">
        <f t="shared" si="520"/>
        <v>0</v>
      </c>
      <c r="HQ71" s="424">
        <f t="shared" si="520"/>
        <v>0</v>
      </c>
      <c r="HR71" s="424">
        <f t="shared" si="520"/>
        <v>0</v>
      </c>
      <c r="HS71" s="425">
        <f t="shared" si="520"/>
        <v>0</v>
      </c>
      <c r="HT71" s="425">
        <f t="shared" si="520"/>
        <v>0</v>
      </c>
      <c r="HU71" s="425">
        <f t="shared" si="520"/>
        <v>0</v>
      </c>
      <c r="HV71" s="425">
        <f t="shared" si="520"/>
        <v>0</v>
      </c>
      <c r="HW71" s="424">
        <f t="shared" si="520"/>
        <v>0</v>
      </c>
      <c r="HX71" s="534" t="s">
        <v>93</v>
      </c>
      <c r="HY71" s="527"/>
      <c r="HZ71" s="527"/>
      <c r="IA71" s="527"/>
      <c r="IB71" s="527"/>
      <c r="IC71" s="528"/>
      <c r="ID71" s="426">
        <f>SUM(ID21:ID67)</f>
        <v>0</v>
      </c>
      <c r="IE71" s="427"/>
    </row>
    <row r="72" spans="1:239" ht="15.75" customHeight="1">
      <c r="A72" s="148"/>
      <c r="B72" s="203">
        <v>111</v>
      </c>
      <c r="C72" s="167"/>
      <c r="D72" s="151"/>
      <c r="E72" s="428" t="s">
        <v>238</v>
      </c>
      <c r="F72" s="171"/>
      <c r="G72" s="171"/>
      <c r="H72" s="160"/>
      <c r="L72" s="171"/>
      <c r="M72" s="171"/>
      <c r="N72" s="171"/>
      <c r="O72" s="171"/>
      <c r="R72" s="171"/>
      <c r="S72" s="171"/>
      <c r="T72" s="171"/>
      <c r="U72" s="429"/>
      <c r="V72" s="429"/>
      <c r="W72" s="429"/>
      <c r="X72" s="429"/>
      <c r="Y72" s="430" t="s">
        <v>239</v>
      </c>
      <c r="Z72" s="429"/>
      <c r="AA72" s="429"/>
      <c r="AB72" s="337">
        <f t="shared" ref="AB72:AB74" si="521">SUM(AI72:HN72)</f>
        <v>28</v>
      </c>
      <c r="AD72" s="171"/>
      <c r="AE72" s="431" t="s">
        <v>240</v>
      </c>
      <c r="AF72" s="171"/>
      <c r="AG72" s="171"/>
      <c r="AH72" s="171"/>
      <c r="AI72" s="432">
        <f>SUMIF($E$21:$H$67,"=1")/AI$15</f>
        <v>3</v>
      </c>
      <c r="AJ72" s="433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56"/>
      <c r="AZ72" s="432">
        <f>SUMIF($E$21:$H$67,"=2")/AZ$15</f>
        <v>4</v>
      </c>
      <c r="BA72" s="433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56"/>
      <c r="BQ72" s="432">
        <f>SUMIF($E$21:$H$67,"=3")/BQ$15</f>
        <v>3</v>
      </c>
      <c r="BR72" s="433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56"/>
      <c r="CH72" s="432">
        <f>SUMIF($E$21:$H$67,"=4")/CH$15</f>
        <v>3</v>
      </c>
      <c r="CI72" s="433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56"/>
      <c r="CY72" s="432">
        <f>SUMIF($E$21:$H$67,"=5")/CY$15</f>
        <v>3</v>
      </c>
      <c r="CZ72" s="433"/>
      <c r="DA72" s="240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40"/>
      <c r="DO72" s="256"/>
      <c r="DP72" s="432">
        <f>SUMIF($E$21:$H$67,"=6")/DP$15</f>
        <v>4</v>
      </c>
      <c r="DQ72" s="433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  <c r="EB72" s="240"/>
      <c r="EC72" s="240"/>
      <c r="ED72" s="240"/>
      <c r="EE72" s="240"/>
      <c r="EF72" s="256"/>
      <c r="EG72" s="432">
        <f>SUMIF($E$21:$H$67,"=7")/EG$15</f>
        <v>3</v>
      </c>
      <c r="EH72" s="433"/>
      <c r="EI72" s="240"/>
      <c r="EJ72" s="240"/>
      <c r="EK72" s="240"/>
      <c r="EL72" s="240"/>
      <c r="EM72" s="240"/>
      <c r="EN72" s="240"/>
      <c r="EO72" s="240"/>
      <c r="EP72" s="240"/>
      <c r="EQ72" s="240"/>
      <c r="ER72" s="240"/>
      <c r="ES72" s="240"/>
      <c r="ET72" s="240"/>
      <c r="EU72" s="240"/>
      <c r="EV72" s="240"/>
      <c r="EW72" s="256"/>
      <c r="EX72" s="432">
        <f>SUMIF($E$21:$H$67,"=8")/EX$15</f>
        <v>5</v>
      </c>
      <c r="EY72" s="433"/>
      <c r="EZ72" s="240"/>
      <c r="FA72" s="240"/>
      <c r="FB72" s="240"/>
      <c r="FC72" s="240"/>
      <c r="FD72" s="240"/>
      <c r="FE72" s="240"/>
      <c r="FF72" s="240"/>
      <c r="FG72" s="240"/>
      <c r="FH72" s="240"/>
      <c r="FI72" s="240"/>
      <c r="FJ72" s="240"/>
      <c r="FK72" s="240"/>
      <c r="FL72" s="240"/>
      <c r="FM72" s="240"/>
      <c r="FN72" s="256"/>
      <c r="FO72" s="432">
        <f>SUMIF($E$21:$H$67,"=9")/FO$15</f>
        <v>0</v>
      </c>
      <c r="FP72" s="433"/>
      <c r="FQ72" s="240"/>
      <c r="FR72" s="240"/>
      <c r="FS72" s="240"/>
      <c r="FT72" s="240"/>
      <c r="FU72" s="240"/>
      <c r="FV72" s="240"/>
      <c r="FW72" s="240"/>
      <c r="FX72" s="240"/>
      <c r="FY72" s="240"/>
      <c r="FZ72" s="240"/>
      <c r="GA72" s="240"/>
      <c r="GB72" s="240"/>
      <c r="GC72" s="240"/>
      <c r="GD72" s="240"/>
      <c r="GE72" s="256"/>
      <c r="GF72" s="432">
        <f>SUMIF($E$21:$H$67,"=10")/GF$15</f>
        <v>0</v>
      </c>
      <c r="GG72" s="433"/>
      <c r="GH72" s="240"/>
      <c r="GI72" s="240"/>
      <c r="GJ72" s="240"/>
      <c r="GK72" s="240"/>
      <c r="GL72" s="240"/>
      <c r="GM72" s="240"/>
      <c r="GN72" s="240"/>
      <c r="GO72" s="240"/>
      <c r="GP72" s="240"/>
      <c r="GQ72" s="240"/>
      <c r="GR72" s="240"/>
      <c r="GS72" s="240"/>
      <c r="GT72" s="240"/>
      <c r="GU72" s="240"/>
      <c r="GV72" s="256"/>
      <c r="GW72" s="432">
        <f>SUMIF($E$21:$H$67,"=11")/GW$15</f>
        <v>0</v>
      </c>
      <c r="GX72" s="433"/>
      <c r="GY72" s="240"/>
      <c r="GZ72" s="240"/>
      <c r="HA72" s="240"/>
      <c r="HB72" s="240"/>
      <c r="HC72" s="240"/>
      <c r="HD72" s="240"/>
      <c r="HE72" s="240"/>
      <c r="HF72" s="240"/>
      <c r="HG72" s="240"/>
      <c r="HH72" s="240"/>
      <c r="HI72" s="240"/>
      <c r="HJ72" s="240"/>
      <c r="HK72" s="240"/>
      <c r="HL72" s="240"/>
      <c r="HM72" s="256"/>
      <c r="HN72" s="432">
        <f>SUMIF($E$21:$H$67,"=12")/HN$15</f>
        <v>0</v>
      </c>
      <c r="HO72" s="240"/>
      <c r="HP72" s="240"/>
      <c r="HQ72" s="240"/>
      <c r="HR72" s="240"/>
      <c r="HS72" s="240"/>
      <c r="HT72" s="240"/>
      <c r="HU72" s="240"/>
      <c r="HV72" s="240"/>
      <c r="HW72" s="240"/>
      <c r="HX72" s="240"/>
      <c r="HY72" s="240"/>
      <c r="HZ72" s="240"/>
      <c r="IA72" s="240"/>
      <c r="IB72" s="240"/>
      <c r="IC72" s="240"/>
      <c r="ID72" s="240"/>
      <c r="IE72" s="434"/>
    </row>
    <row r="73" spans="1:239" ht="21.75" customHeight="1">
      <c r="A73" s="148"/>
      <c r="B73" s="203">
        <v>111</v>
      </c>
      <c r="C73" s="435"/>
      <c r="D73" s="151"/>
      <c r="E73" s="436" t="s">
        <v>241</v>
      </c>
      <c r="F73" s="437"/>
      <c r="G73" s="437"/>
      <c r="H73" s="437"/>
      <c r="I73" s="438"/>
      <c r="J73" s="438"/>
      <c r="K73" s="438"/>
      <c r="L73" s="437"/>
      <c r="M73" s="437"/>
      <c r="N73" s="437"/>
      <c r="O73" s="437"/>
      <c r="P73" s="438"/>
      <c r="Q73" s="438"/>
      <c r="R73" s="437"/>
      <c r="S73" s="437"/>
      <c r="T73" s="437"/>
      <c r="U73" s="439"/>
      <c r="V73" s="439"/>
      <c r="W73" s="439"/>
      <c r="X73" s="439"/>
      <c r="Y73" s="440" t="s">
        <v>239</v>
      </c>
      <c r="Z73" s="439"/>
      <c r="AA73" s="439"/>
      <c r="AB73" s="337">
        <f t="shared" si="521"/>
        <v>32</v>
      </c>
      <c r="AC73" s="441"/>
      <c r="AD73" s="442"/>
      <c r="AE73" s="443" t="s">
        <v>240</v>
      </c>
      <c r="AF73" s="437"/>
      <c r="AG73" s="437"/>
      <c r="AH73" s="437"/>
      <c r="AI73" s="444">
        <f>SUMIF($I$20:$N$67,"=1")/AI$15</f>
        <v>4</v>
      </c>
      <c r="AJ73" s="445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446"/>
      <c r="AZ73" s="444">
        <f>SUMIF($I$20:$N$67,"=2")/AZ$15</f>
        <v>4</v>
      </c>
      <c r="BA73" s="445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446"/>
      <c r="BQ73" s="444">
        <f>SUMIF($I$20:$N$67,"=3")/BQ$15</f>
        <v>3</v>
      </c>
      <c r="BR73" s="445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446"/>
      <c r="CH73" s="444">
        <f>SUMIF($I$20:$N$67,"=4")/CH$15</f>
        <v>6</v>
      </c>
      <c r="CI73" s="445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446"/>
      <c r="CY73" s="444">
        <f>SUMIF($I$20:$N$67,"=5")/CY$15</f>
        <v>4</v>
      </c>
      <c r="CZ73" s="445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446"/>
      <c r="DP73" s="444">
        <f>SUMIF($I$20:$N$67,"=6")/DP$15</f>
        <v>4</v>
      </c>
      <c r="DQ73" s="445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446"/>
      <c r="EG73" s="444">
        <f>SUMIF($I$20:$N$67,"=7")/EG$15</f>
        <v>3</v>
      </c>
      <c r="EH73" s="445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446"/>
      <c r="EX73" s="444">
        <f>SUMIF($I$20:$N$67,"=8")/EX$15</f>
        <v>4</v>
      </c>
      <c r="EY73" s="445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  <c r="FL73" s="149"/>
      <c r="FM73" s="149"/>
      <c r="FN73" s="446"/>
      <c r="FO73" s="444">
        <f>SUMIF($I$21:$N$67,"=9")/FO$15</f>
        <v>0</v>
      </c>
      <c r="FP73" s="445"/>
      <c r="FQ73" s="149"/>
      <c r="FR73" s="149"/>
      <c r="FS73" s="149"/>
      <c r="FT73" s="149"/>
      <c r="FU73" s="149"/>
      <c r="FV73" s="149"/>
      <c r="FW73" s="149"/>
      <c r="FX73" s="149"/>
      <c r="FY73" s="149"/>
      <c r="FZ73" s="149"/>
      <c r="GA73" s="149"/>
      <c r="GB73" s="149"/>
      <c r="GC73" s="149"/>
      <c r="GD73" s="149"/>
      <c r="GE73" s="446"/>
      <c r="GF73" s="444">
        <f>SUMIF($I$21:$N$67,"=10")/GF$15</f>
        <v>0</v>
      </c>
      <c r="GG73" s="445"/>
      <c r="GH73" s="149"/>
      <c r="GI73" s="149"/>
      <c r="GJ73" s="149"/>
      <c r="GK73" s="149"/>
      <c r="GL73" s="149"/>
      <c r="GM73" s="149"/>
      <c r="GN73" s="149"/>
      <c r="GO73" s="149"/>
      <c r="GP73" s="149"/>
      <c r="GQ73" s="149"/>
      <c r="GR73" s="149"/>
      <c r="GS73" s="149"/>
      <c r="GT73" s="149"/>
      <c r="GU73" s="149"/>
      <c r="GV73" s="446"/>
      <c r="GW73" s="444">
        <f>SUMIF($I$21:$N$67,"=11")/GW$15</f>
        <v>0</v>
      </c>
      <c r="GX73" s="445"/>
      <c r="GY73" s="149"/>
      <c r="GZ73" s="149"/>
      <c r="HA73" s="149"/>
      <c r="HB73" s="149"/>
      <c r="HC73" s="149"/>
      <c r="HD73" s="149"/>
      <c r="HE73" s="149"/>
      <c r="HF73" s="149"/>
      <c r="HG73" s="149"/>
      <c r="HH73" s="149"/>
      <c r="HI73" s="149"/>
      <c r="HJ73" s="149"/>
      <c r="HK73" s="149"/>
      <c r="HL73" s="149"/>
      <c r="HM73" s="446"/>
      <c r="HN73" s="444">
        <f>SUMIF($I$21:$N$67,"=12")/HN$15</f>
        <v>0</v>
      </c>
      <c r="HO73" s="149"/>
      <c r="HP73" s="149"/>
      <c r="HQ73" s="149"/>
      <c r="HR73" s="149"/>
      <c r="HS73" s="149"/>
      <c r="HT73" s="149"/>
      <c r="HU73" s="149"/>
      <c r="HV73" s="149"/>
      <c r="HW73" s="149"/>
      <c r="HX73" s="149"/>
      <c r="HY73" s="149"/>
      <c r="HZ73" s="149"/>
      <c r="IA73" s="149"/>
      <c r="IB73" s="149"/>
      <c r="IC73" s="149"/>
      <c r="ID73" s="149"/>
      <c r="IE73" s="434"/>
    </row>
    <row r="74" spans="1:239" ht="15.75" customHeight="1">
      <c r="A74" s="148"/>
      <c r="B74" s="203">
        <v>111</v>
      </c>
      <c r="C74" s="447"/>
      <c r="D74" s="151"/>
      <c r="E74" s="448" t="s">
        <v>242</v>
      </c>
      <c r="F74" s="429"/>
      <c r="G74" s="429"/>
      <c r="H74" s="429"/>
      <c r="I74" s="449"/>
      <c r="J74" s="449"/>
      <c r="K74" s="449"/>
      <c r="L74" s="429"/>
      <c r="M74" s="429"/>
      <c r="N74" s="429"/>
      <c r="O74" s="429"/>
      <c r="P74" s="449"/>
      <c r="Q74" s="450"/>
      <c r="R74" s="429"/>
      <c r="S74" s="429"/>
      <c r="T74" s="429"/>
      <c r="U74" s="439"/>
      <c r="V74" s="439"/>
      <c r="W74" s="439"/>
      <c r="X74" s="439"/>
      <c r="Y74" s="440" t="s">
        <v>239</v>
      </c>
      <c r="Z74" s="439"/>
      <c r="AA74" s="439"/>
      <c r="AB74" s="337">
        <f t="shared" si="521"/>
        <v>0</v>
      </c>
      <c r="AC74" s="451"/>
      <c r="AD74" s="439"/>
      <c r="AE74" s="443" t="s">
        <v>240</v>
      </c>
      <c r="AF74" s="437"/>
      <c r="AG74" s="437"/>
      <c r="AH74" s="437"/>
      <c r="AI74" s="444">
        <f>SUMIF($O$21:$O$67,"=1")/AI15</f>
        <v>0</v>
      </c>
      <c r="AJ74" s="445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446"/>
      <c r="AZ74" s="444">
        <f>SUMIF($O$21:$O$67,"=2")/AZ15</f>
        <v>0</v>
      </c>
      <c r="BA74" s="445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446"/>
      <c r="BQ74" s="444">
        <f>SUMIF($O$21:$O$67,"=3")/BQ15</f>
        <v>0</v>
      </c>
      <c r="BR74" s="445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446"/>
      <c r="CH74" s="444">
        <f>SUMIF($O$21:$O$67,"=4")/CH15</f>
        <v>0</v>
      </c>
      <c r="CI74" s="445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446"/>
      <c r="CY74" s="444">
        <f>SUMIF($O$21:$O$67,"=5")/CY15</f>
        <v>0</v>
      </c>
      <c r="CZ74" s="445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446"/>
      <c r="DP74" s="444">
        <f>SUMIF($O$21:$O$67,"=6")/DP15</f>
        <v>0</v>
      </c>
      <c r="DQ74" s="445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446"/>
      <c r="EG74" s="444">
        <f>SUMIF($O$21:$O$67,"=7")/EG15</f>
        <v>0</v>
      </c>
      <c r="EH74" s="445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49"/>
      <c r="EW74" s="446"/>
      <c r="EX74" s="444">
        <f>SUMIF($O$21:$O$67,"=8")/EX15</f>
        <v>0</v>
      </c>
      <c r="EY74" s="445"/>
      <c r="EZ74" s="149"/>
      <c r="FA74" s="149"/>
      <c r="FB74" s="149"/>
      <c r="FC74" s="149"/>
      <c r="FD74" s="149"/>
      <c r="FE74" s="149"/>
      <c r="FF74" s="149"/>
      <c r="FG74" s="149"/>
      <c r="FH74" s="149"/>
      <c r="FI74" s="149"/>
      <c r="FJ74" s="149"/>
      <c r="FK74" s="149"/>
      <c r="FL74" s="149"/>
      <c r="FM74" s="149"/>
      <c r="FN74" s="446"/>
      <c r="FO74" s="444">
        <f>SUMIF($O$21:$O$67,"=9")/FO15</f>
        <v>0</v>
      </c>
      <c r="FP74" s="445"/>
      <c r="FQ74" s="149"/>
      <c r="FR74" s="149"/>
      <c r="FS74" s="149"/>
      <c r="FT74" s="149"/>
      <c r="FU74" s="149"/>
      <c r="FV74" s="149"/>
      <c r="FW74" s="149"/>
      <c r="FX74" s="149"/>
      <c r="FY74" s="149"/>
      <c r="FZ74" s="149"/>
      <c r="GA74" s="149"/>
      <c r="GB74" s="149"/>
      <c r="GC74" s="149"/>
      <c r="GD74" s="149"/>
      <c r="GE74" s="446"/>
      <c r="GF74" s="444">
        <f>SUMIF($O$21:$O$67,"=10")/GF15</f>
        <v>0</v>
      </c>
      <c r="GG74" s="445"/>
      <c r="GH74" s="149"/>
      <c r="GI74" s="149"/>
      <c r="GJ74" s="149"/>
      <c r="GK74" s="149"/>
      <c r="GL74" s="149"/>
      <c r="GM74" s="149"/>
      <c r="GN74" s="149"/>
      <c r="GO74" s="149"/>
      <c r="GP74" s="149"/>
      <c r="GQ74" s="149"/>
      <c r="GR74" s="149"/>
      <c r="GS74" s="149"/>
      <c r="GT74" s="149"/>
      <c r="GU74" s="149"/>
      <c r="GV74" s="446"/>
      <c r="GW74" s="444">
        <f>SUMIF($O$21:$O$67,"=11")/GW15</f>
        <v>0</v>
      </c>
      <c r="GX74" s="445"/>
      <c r="GY74" s="149"/>
      <c r="GZ74" s="149"/>
      <c r="HA74" s="149"/>
      <c r="HB74" s="149"/>
      <c r="HC74" s="149"/>
      <c r="HD74" s="149"/>
      <c r="HE74" s="149"/>
      <c r="HF74" s="149"/>
      <c r="HG74" s="149"/>
      <c r="HH74" s="149"/>
      <c r="HI74" s="149"/>
      <c r="HJ74" s="149"/>
      <c r="HK74" s="149"/>
      <c r="HL74" s="149"/>
      <c r="HM74" s="446"/>
      <c r="HN74" s="444">
        <f>SUMIF($O$21:$O$67,"=12")/HN15</f>
        <v>0</v>
      </c>
      <c r="HO74" s="149"/>
      <c r="HP74" s="149"/>
      <c r="HQ74" s="149"/>
      <c r="HR74" s="149"/>
      <c r="HS74" s="149"/>
      <c r="HT74" s="149"/>
      <c r="HU74" s="149"/>
      <c r="HV74" s="149"/>
      <c r="HW74" s="149"/>
      <c r="HX74" s="149"/>
      <c r="HY74" s="149"/>
      <c r="HZ74" s="149"/>
      <c r="IA74" s="149"/>
      <c r="IB74" s="149"/>
      <c r="IC74" s="149"/>
      <c r="ID74" s="149"/>
      <c r="IE74" s="434"/>
    </row>
    <row r="75" spans="1:239" ht="19.5" customHeight="1">
      <c r="A75" s="148"/>
      <c r="B75" s="203">
        <v>111</v>
      </c>
      <c r="C75" s="435"/>
      <c r="D75" s="151"/>
      <c r="E75" s="537" t="s">
        <v>243</v>
      </c>
      <c r="F75" s="538"/>
      <c r="G75" s="538"/>
      <c r="H75" s="538"/>
      <c r="I75" s="538"/>
      <c r="J75" s="538"/>
      <c r="K75" s="538"/>
      <c r="L75" s="538"/>
      <c r="M75" s="538"/>
      <c r="N75" s="538"/>
      <c r="O75" s="538"/>
      <c r="P75" s="538"/>
      <c r="Q75" s="538"/>
      <c r="R75" s="538"/>
      <c r="S75" s="538"/>
      <c r="T75" s="538"/>
      <c r="U75" s="538"/>
      <c r="V75" s="538"/>
      <c r="W75" s="538"/>
      <c r="X75" s="538"/>
      <c r="Y75" s="538"/>
      <c r="Z75" s="538"/>
      <c r="AA75" s="538"/>
      <c r="AB75" s="538"/>
      <c r="AC75" s="538"/>
      <c r="AD75" s="538"/>
      <c r="AE75" s="538"/>
      <c r="AF75" s="538"/>
      <c r="AG75" s="538"/>
      <c r="AH75" s="452"/>
      <c r="AI75" s="453">
        <f t="shared" ref="AI75:EW75" si="522">SUM(AI72,AI73)</f>
        <v>7</v>
      </c>
      <c r="AJ75" s="453">
        <f t="shared" si="522"/>
        <v>0</v>
      </c>
      <c r="AK75" s="453">
        <f t="shared" si="522"/>
        <v>0</v>
      </c>
      <c r="AL75" s="453">
        <f t="shared" si="522"/>
        <v>0</v>
      </c>
      <c r="AM75" s="453">
        <f t="shared" si="522"/>
        <v>0</v>
      </c>
      <c r="AN75" s="453">
        <f t="shared" si="522"/>
        <v>0</v>
      </c>
      <c r="AO75" s="453">
        <f t="shared" si="522"/>
        <v>0</v>
      </c>
      <c r="AP75" s="453">
        <f t="shared" si="522"/>
        <v>0</v>
      </c>
      <c r="AQ75" s="453">
        <f t="shared" si="522"/>
        <v>0</v>
      </c>
      <c r="AR75" s="453">
        <f t="shared" si="522"/>
        <v>0</v>
      </c>
      <c r="AS75" s="453">
        <f t="shared" si="522"/>
        <v>0</v>
      </c>
      <c r="AT75" s="453">
        <f t="shared" si="522"/>
        <v>0</v>
      </c>
      <c r="AU75" s="453">
        <f t="shared" si="522"/>
        <v>0</v>
      </c>
      <c r="AV75" s="453">
        <f t="shared" si="522"/>
        <v>0</v>
      </c>
      <c r="AW75" s="453">
        <f t="shared" si="522"/>
        <v>0</v>
      </c>
      <c r="AX75" s="453">
        <f t="shared" si="522"/>
        <v>0</v>
      </c>
      <c r="AY75" s="453">
        <f t="shared" si="522"/>
        <v>0</v>
      </c>
      <c r="AZ75" s="453">
        <f t="shared" si="522"/>
        <v>8</v>
      </c>
      <c r="BA75" s="453">
        <f t="shared" si="522"/>
        <v>0</v>
      </c>
      <c r="BB75" s="453">
        <f t="shared" si="522"/>
        <v>0</v>
      </c>
      <c r="BC75" s="453">
        <f t="shared" si="522"/>
        <v>0</v>
      </c>
      <c r="BD75" s="453">
        <f t="shared" si="522"/>
        <v>0</v>
      </c>
      <c r="BE75" s="453">
        <f t="shared" si="522"/>
        <v>0</v>
      </c>
      <c r="BF75" s="453">
        <f t="shared" si="522"/>
        <v>0</v>
      </c>
      <c r="BG75" s="453">
        <f t="shared" si="522"/>
        <v>0</v>
      </c>
      <c r="BH75" s="453">
        <f t="shared" si="522"/>
        <v>0</v>
      </c>
      <c r="BI75" s="453">
        <f t="shared" si="522"/>
        <v>0</v>
      </c>
      <c r="BJ75" s="453">
        <f t="shared" si="522"/>
        <v>0</v>
      </c>
      <c r="BK75" s="453">
        <f t="shared" si="522"/>
        <v>0</v>
      </c>
      <c r="BL75" s="453">
        <f t="shared" si="522"/>
        <v>0</v>
      </c>
      <c r="BM75" s="453">
        <f t="shared" si="522"/>
        <v>0</v>
      </c>
      <c r="BN75" s="453">
        <f t="shared" si="522"/>
        <v>0</v>
      </c>
      <c r="BO75" s="453">
        <f t="shared" si="522"/>
        <v>0</v>
      </c>
      <c r="BP75" s="453">
        <f t="shared" si="522"/>
        <v>0</v>
      </c>
      <c r="BQ75" s="453">
        <f t="shared" si="522"/>
        <v>6</v>
      </c>
      <c r="BR75" s="453">
        <f t="shared" si="522"/>
        <v>0</v>
      </c>
      <c r="BS75" s="453">
        <f t="shared" si="522"/>
        <v>0</v>
      </c>
      <c r="BT75" s="453">
        <f t="shared" si="522"/>
        <v>0</v>
      </c>
      <c r="BU75" s="453">
        <f t="shared" si="522"/>
        <v>0</v>
      </c>
      <c r="BV75" s="453">
        <f t="shared" si="522"/>
        <v>0</v>
      </c>
      <c r="BW75" s="453">
        <f t="shared" si="522"/>
        <v>0</v>
      </c>
      <c r="BX75" s="453">
        <f t="shared" si="522"/>
        <v>0</v>
      </c>
      <c r="BY75" s="453">
        <f t="shared" si="522"/>
        <v>0</v>
      </c>
      <c r="BZ75" s="453">
        <f t="shared" si="522"/>
        <v>0</v>
      </c>
      <c r="CA75" s="453">
        <f t="shared" si="522"/>
        <v>0</v>
      </c>
      <c r="CB75" s="453">
        <f t="shared" si="522"/>
        <v>0</v>
      </c>
      <c r="CC75" s="453">
        <f t="shared" si="522"/>
        <v>0</v>
      </c>
      <c r="CD75" s="453">
        <f t="shared" si="522"/>
        <v>0</v>
      </c>
      <c r="CE75" s="453">
        <f t="shared" si="522"/>
        <v>0</v>
      </c>
      <c r="CF75" s="453">
        <f t="shared" si="522"/>
        <v>0</v>
      </c>
      <c r="CG75" s="453">
        <f t="shared" si="522"/>
        <v>0</v>
      </c>
      <c r="CH75" s="453">
        <f t="shared" si="522"/>
        <v>9</v>
      </c>
      <c r="CI75" s="453">
        <f t="shared" si="522"/>
        <v>0</v>
      </c>
      <c r="CJ75" s="453">
        <f t="shared" si="522"/>
        <v>0</v>
      </c>
      <c r="CK75" s="453">
        <f t="shared" si="522"/>
        <v>0</v>
      </c>
      <c r="CL75" s="453">
        <f t="shared" si="522"/>
        <v>0</v>
      </c>
      <c r="CM75" s="453">
        <f t="shared" si="522"/>
        <v>0</v>
      </c>
      <c r="CN75" s="453">
        <f t="shared" si="522"/>
        <v>0</v>
      </c>
      <c r="CO75" s="453">
        <f t="shared" si="522"/>
        <v>0</v>
      </c>
      <c r="CP75" s="453">
        <f t="shared" si="522"/>
        <v>0</v>
      </c>
      <c r="CQ75" s="453">
        <f t="shared" si="522"/>
        <v>0</v>
      </c>
      <c r="CR75" s="453">
        <f t="shared" si="522"/>
        <v>0</v>
      </c>
      <c r="CS75" s="453">
        <f t="shared" si="522"/>
        <v>0</v>
      </c>
      <c r="CT75" s="453">
        <f t="shared" si="522"/>
        <v>0</v>
      </c>
      <c r="CU75" s="453">
        <f t="shared" si="522"/>
        <v>0</v>
      </c>
      <c r="CV75" s="453">
        <f t="shared" si="522"/>
        <v>0</v>
      </c>
      <c r="CW75" s="453">
        <f t="shared" si="522"/>
        <v>0</v>
      </c>
      <c r="CX75" s="453">
        <f t="shared" si="522"/>
        <v>0</v>
      </c>
      <c r="CY75" s="453">
        <f t="shared" si="522"/>
        <v>7</v>
      </c>
      <c r="CZ75" s="453">
        <f t="shared" si="522"/>
        <v>0</v>
      </c>
      <c r="DA75" s="453">
        <f t="shared" si="522"/>
        <v>0</v>
      </c>
      <c r="DB75" s="453">
        <f t="shared" si="522"/>
        <v>0</v>
      </c>
      <c r="DC75" s="453">
        <f t="shared" si="522"/>
        <v>0</v>
      </c>
      <c r="DD75" s="453">
        <f t="shared" si="522"/>
        <v>0</v>
      </c>
      <c r="DE75" s="453">
        <f t="shared" si="522"/>
        <v>0</v>
      </c>
      <c r="DF75" s="453">
        <f t="shared" si="522"/>
        <v>0</v>
      </c>
      <c r="DG75" s="453">
        <f t="shared" si="522"/>
        <v>0</v>
      </c>
      <c r="DH75" s="453">
        <f t="shared" si="522"/>
        <v>0</v>
      </c>
      <c r="DI75" s="453">
        <f t="shared" si="522"/>
        <v>0</v>
      </c>
      <c r="DJ75" s="453">
        <f t="shared" si="522"/>
        <v>0</v>
      </c>
      <c r="DK75" s="453">
        <f t="shared" si="522"/>
        <v>0</v>
      </c>
      <c r="DL75" s="453">
        <f t="shared" si="522"/>
        <v>0</v>
      </c>
      <c r="DM75" s="453">
        <f t="shared" si="522"/>
        <v>0</v>
      </c>
      <c r="DN75" s="453">
        <f t="shared" si="522"/>
        <v>0</v>
      </c>
      <c r="DO75" s="453">
        <f t="shared" si="522"/>
        <v>0</v>
      </c>
      <c r="DP75" s="453">
        <f t="shared" si="522"/>
        <v>8</v>
      </c>
      <c r="DQ75" s="453">
        <f t="shared" si="522"/>
        <v>0</v>
      </c>
      <c r="DR75" s="453">
        <f t="shared" si="522"/>
        <v>0</v>
      </c>
      <c r="DS75" s="453">
        <f t="shared" si="522"/>
        <v>0</v>
      </c>
      <c r="DT75" s="453">
        <f t="shared" si="522"/>
        <v>0</v>
      </c>
      <c r="DU75" s="453">
        <f t="shared" si="522"/>
        <v>0</v>
      </c>
      <c r="DV75" s="453">
        <f t="shared" si="522"/>
        <v>0</v>
      </c>
      <c r="DW75" s="453">
        <f t="shared" si="522"/>
        <v>0</v>
      </c>
      <c r="DX75" s="453">
        <f t="shared" si="522"/>
        <v>0</v>
      </c>
      <c r="DY75" s="453">
        <f t="shared" si="522"/>
        <v>0</v>
      </c>
      <c r="DZ75" s="453">
        <f t="shared" si="522"/>
        <v>0</v>
      </c>
      <c r="EA75" s="453">
        <f t="shared" si="522"/>
        <v>0</v>
      </c>
      <c r="EB75" s="453">
        <f t="shared" si="522"/>
        <v>0</v>
      </c>
      <c r="EC75" s="453">
        <f t="shared" si="522"/>
        <v>0</v>
      </c>
      <c r="ED75" s="453">
        <f t="shared" si="522"/>
        <v>0</v>
      </c>
      <c r="EE75" s="453">
        <f t="shared" si="522"/>
        <v>0</v>
      </c>
      <c r="EF75" s="453">
        <f t="shared" si="522"/>
        <v>0</v>
      </c>
      <c r="EG75" s="453">
        <f t="shared" si="522"/>
        <v>6</v>
      </c>
      <c r="EH75" s="453">
        <f t="shared" si="522"/>
        <v>0</v>
      </c>
      <c r="EI75" s="453">
        <f t="shared" si="522"/>
        <v>0</v>
      </c>
      <c r="EJ75" s="453">
        <f t="shared" si="522"/>
        <v>0</v>
      </c>
      <c r="EK75" s="453">
        <f t="shared" si="522"/>
        <v>0</v>
      </c>
      <c r="EL75" s="453">
        <f t="shared" si="522"/>
        <v>0</v>
      </c>
      <c r="EM75" s="453">
        <f t="shared" si="522"/>
        <v>0</v>
      </c>
      <c r="EN75" s="453">
        <f t="shared" si="522"/>
        <v>0</v>
      </c>
      <c r="EO75" s="453">
        <f t="shared" si="522"/>
        <v>0</v>
      </c>
      <c r="EP75" s="453">
        <f t="shared" si="522"/>
        <v>0</v>
      </c>
      <c r="EQ75" s="453">
        <f t="shared" si="522"/>
        <v>0</v>
      </c>
      <c r="ER75" s="453">
        <f t="shared" si="522"/>
        <v>0</v>
      </c>
      <c r="ES75" s="453">
        <f t="shared" si="522"/>
        <v>0</v>
      </c>
      <c r="ET75" s="453">
        <f t="shared" si="522"/>
        <v>0</v>
      </c>
      <c r="EU75" s="453">
        <f t="shared" si="522"/>
        <v>0</v>
      </c>
      <c r="EV75" s="453">
        <f t="shared" si="522"/>
        <v>0</v>
      </c>
      <c r="EW75" s="453">
        <f t="shared" si="522"/>
        <v>0</v>
      </c>
      <c r="EX75" s="453">
        <f t="shared" ref="EX75:HN75" si="523">SUM(EX72,EX73)+SUM(EX74,EX74)</f>
        <v>9</v>
      </c>
      <c r="EY75" s="453">
        <f t="shared" si="523"/>
        <v>0</v>
      </c>
      <c r="EZ75" s="453">
        <f t="shared" si="523"/>
        <v>0</v>
      </c>
      <c r="FA75" s="453">
        <f t="shared" si="523"/>
        <v>0</v>
      </c>
      <c r="FB75" s="453">
        <f t="shared" si="523"/>
        <v>0</v>
      </c>
      <c r="FC75" s="453">
        <f t="shared" si="523"/>
        <v>0</v>
      </c>
      <c r="FD75" s="453">
        <f t="shared" si="523"/>
        <v>0</v>
      </c>
      <c r="FE75" s="453">
        <f t="shared" si="523"/>
        <v>0</v>
      </c>
      <c r="FF75" s="453">
        <f t="shared" si="523"/>
        <v>0</v>
      </c>
      <c r="FG75" s="453">
        <f t="shared" si="523"/>
        <v>0</v>
      </c>
      <c r="FH75" s="453">
        <f t="shared" si="523"/>
        <v>0</v>
      </c>
      <c r="FI75" s="453">
        <f t="shared" si="523"/>
        <v>0</v>
      </c>
      <c r="FJ75" s="453">
        <f t="shared" si="523"/>
        <v>0</v>
      </c>
      <c r="FK75" s="453">
        <f t="shared" si="523"/>
        <v>0</v>
      </c>
      <c r="FL75" s="453">
        <f t="shared" si="523"/>
        <v>0</v>
      </c>
      <c r="FM75" s="453">
        <f t="shared" si="523"/>
        <v>0</v>
      </c>
      <c r="FN75" s="453">
        <f t="shared" si="523"/>
        <v>0</v>
      </c>
      <c r="FO75" s="453">
        <f t="shared" si="523"/>
        <v>0</v>
      </c>
      <c r="FP75" s="453">
        <f t="shared" si="523"/>
        <v>0</v>
      </c>
      <c r="FQ75" s="453">
        <f t="shared" si="523"/>
        <v>0</v>
      </c>
      <c r="FR75" s="453">
        <f t="shared" si="523"/>
        <v>0</v>
      </c>
      <c r="FS75" s="453">
        <f t="shared" si="523"/>
        <v>0</v>
      </c>
      <c r="FT75" s="453">
        <f t="shared" si="523"/>
        <v>0</v>
      </c>
      <c r="FU75" s="453">
        <f t="shared" si="523"/>
        <v>0</v>
      </c>
      <c r="FV75" s="453">
        <f t="shared" si="523"/>
        <v>0</v>
      </c>
      <c r="FW75" s="453">
        <f t="shared" si="523"/>
        <v>0</v>
      </c>
      <c r="FX75" s="453">
        <f t="shared" si="523"/>
        <v>0</v>
      </c>
      <c r="FY75" s="453">
        <f t="shared" si="523"/>
        <v>0</v>
      </c>
      <c r="FZ75" s="453">
        <f t="shared" si="523"/>
        <v>0</v>
      </c>
      <c r="GA75" s="453">
        <f t="shared" si="523"/>
        <v>0</v>
      </c>
      <c r="GB75" s="453">
        <f t="shared" si="523"/>
        <v>0</v>
      </c>
      <c r="GC75" s="453">
        <f t="shared" si="523"/>
        <v>0</v>
      </c>
      <c r="GD75" s="453">
        <f t="shared" si="523"/>
        <v>0</v>
      </c>
      <c r="GE75" s="453">
        <f t="shared" si="523"/>
        <v>0</v>
      </c>
      <c r="GF75" s="453">
        <f t="shared" si="523"/>
        <v>0</v>
      </c>
      <c r="GG75" s="453">
        <f t="shared" si="523"/>
        <v>0</v>
      </c>
      <c r="GH75" s="453">
        <f t="shared" si="523"/>
        <v>0</v>
      </c>
      <c r="GI75" s="453">
        <f t="shared" si="523"/>
        <v>0</v>
      </c>
      <c r="GJ75" s="453">
        <f t="shared" si="523"/>
        <v>0</v>
      </c>
      <c r="GK75" s="453">
        <f t="shared" si="523"/>
        <v>0</v>
      </c>
      <c r="GL75" s="453">
        <f t="shared" si="523"/>
        <v>0</v>
      </c>
      <c r="GM75" s="453">
        <f t="shared" si="523"/>
        <v>0</v>
      </c>
      <c r="GN75" s="453">
        <f t="shared" si="523"/>
        <v>0</v>
      </c>
      <c r="GO75" s="453">
        <f t="shared" si="523"/>
        <v>0</v>
      </c>
      <c r="GP75" s="453">
        <f t="shared" si="523"/>
        <v>0</v>
      </c>
      <c r="GQ75" s="453">
        <f t="shared" si="523"/>
        <v>0</v>
      </c>
      <c r="GR75" s="453">
        <f t="shared" si="523"/>
        <v>0</v>
      </c>
      <c r="GS75" s="453">
        <f t="shared" si="523"/>
        <v>0</v>
      </c>
      <c r="GT75" s="453">
        <f t="shared" si="523"/>
        <v>0</v>
      </c>
      <c r="GU75" s="453">
        <f t="shared" si="523"/>
        <v>0</v>
      </c>
      <c r="GV75" s="453">
        <f t="shared" si="523"/>
        <v>0</v>
      </c>
      <c r="GW75" s="453">
        <f t="shared" si="523"/>
        <v>0</v>
      </c>
      <c r="GX75" s="453">
        <f t="shared" si="523"/>
        <v>0</v>
      </c>
      <c r="GY75" s="453">
        <f t="shared" si="523"/>
        <v>0</v>
      </c>
      <c r="GZ75" s="453">
        <f t="shared" si="523"/>
        <v>0</v>
      </c>
      <c r="HA75" s="453">
        <f t="shared" si="523"/>
        <v>0</v>
      </c>
      <c r="HB75" s="453">
        <f t="shared" si="523"/>
        <v>0</v>
      </c>
      <c r="HC75" s="453">
        <f t="shared" si="523"/>
        <v>0</v>
      </c>
      <c r="HD75" s="453">
        <f t="shared" si="523"/>
        <v>0</v>
      </c>
      <c r="HE75" s="453">
        <f t="shared" si="523"/>
        <v>0</v>
      </c>
      <c r="HF75" s="453">
        <f t="shared" si="523"/>
        <v>0</v>
      </c>
      <c r="HG75" s="453">
        <f t="shared" si="523"/>
        <v>0</v>
      </c>
      <c r="HH75" s="453">
        <f t="shared" si="523"/>
        <v>0</v>
      </c>
      <c r="HI75" s="453">
        <f t="shared" si="523"/>
        <v>0</v>
      </c>
      <c r="HJ75" s="453">
        <f t="shared" si="523"/>
        <v>0</v>
      </c>
      <c r="HK75" s="453">
        <f t="shared" si="523"/>
        <v>0</v>
      </c>
      <c r="HL75" s="453">
        <f t="shared" si="523"/>
        <v>0</v>
      </c>
      <c r="HM75" s="453">
        <f t="shared" si="523"/>
        <v>0</v>
      </c>
      <c r="HN75" s="453">
        <f t="shared" si="523"/>
        <v>0</v>
      </c>
      <c r="HO75" s="454"/>
      <c r="HP75" s="228"/>
      <c r="HQ75" s="228"/>
      <c r="HR75" s="228"/>
      <c r="HS75" s="228"/>
      <c r="HT75" s="228"/>
      <c r="HU75" s="228"/>
      <c r="HV75" s="228"/>
      <c r="HW75" s="228"/>
      <c r="HX75" s="228"/>
      <c r="HY75" s="228"/>
      <c r="HZ75" s="228"/>
      <c r="IA75" s="228"/>
      <c r="IB75" s="228"/>
      <c r="IC75" s="228"/>
      <c r="ID75" s="228"/>
      <c r="IE75" s="434"/>
    </row>
    <row r="76" spans="1:239" ht="33.75" customHeight="1">
      <c r="A76" s="455" t="s">
        <v>277</v>
      </c>
      <c r="B76" s="200"/>
      <c r="C76" s="149"/>
      <c r="D76" s="151"/>
      <c r="E76" s="149"/>
      <c r="F76" s="149"/>
      <c r="G76" s="149"/>
      <c r="H76" s="455"/>
      <c r="I76" s="149"/>
      <c r="J76" s="149"/>
      <c r="K76" s="455" t="s">
        <v>244</v>
      </c>
      <c r="L76" s="149"/>
      <c r="M76" s="149"/>
      <c r="N76" s="149"/>
      <c r="O76" s="455"/>
      <c r="P76" s="149"/>
      <c r="Q76" s="149"/>
      <c r="R76" s="149"/>
      <c r="S76" s="149"/>
      <c r="T76" s="149"/>
      <c r="U76" s="161" t="s">
        <v>245</v>
      </c>
      <c r="V76" s="149"/>
      <c r="W76" s="149"/>
      <c r="X76" s="149"/>
      <c r="Y76" s="149"/>
      <c r="Z76" s="149"/>
      <c r="AA76" s="149"/>
      <c r="AB76" s="455" t="s">
        <v>246</v>
      </c>
      <c r="AC76" s="149"/>
      <c r="AD76" s="149"/>
      <c r="AE76" s="149"/>
      <c r="AF76" s="149"/>
      <c r="AG76" s="149" t="s">
        <v>247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455" t="s">
        <v>248</v>
      </c>
      <c r="BA76" s="149"/>
      <c r="BB76" s="213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49"/>
      <c r="HE76" s="149"/>
      <c r="HF76" s="149"/>
      <c r="HG76" s="149"/>
      <c r="HH76" s="149"/>
      <c r="HI76" s="149"/>
      <c r="HJ76" s="149"/>
      <c r="HK76" s="149"/>
      <c r="HL76" s="149"/>
      <c r="HM76" s="149"/>
      <c r="HN76" s="149"/>
      <c r="HO76" s="149"/>
      <c r="HP76" s="149"/>
      <c r="HQ76" s="149"/>
      <c r="HR76" s="149"/>
      <c r="HS76" s="149"/>
      <c r="HT76" s="149"/>
      <c r="HU76" s="149"/>
      <c r="HV76" s="149"/>
      <c r="HW76" s="149"/>
      <c r="HX76" s="149"/>
      <c r="HY76" s="149"/>
      <c r="HZ76" s="149"/>
      <c r="IA76" s="149"/>
      <c r="IB76" s="149"/>
      <c r="IC76" s="149"/>
      <c r="ID76" s="149"/>
      <c r="IE76" s="151"/>
    </row>
    <row r="77" spans="1:239" ht="20.25" hidden="1" customHeight="1">
      <c r="A77" s="456" t="s">
        <v>93</v>
      </c>
      <c r="B77" s="457"/>
      <c r="C77" s="167"/>
      <c r="D77" s="458"/>
      <c r="E77" s="459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461"/>
      <c r="AC77" s="461"/>
      <c r="AD77" s="462"/>
      <c r="AE77" s="462"/>
      <c r="AF77" s="462"/>
      <c r="AG77" s="463"/>
      <c r="AH77" s="162"/>
      <c r="AI77" s="162"/>
      <c r="AJ77" s="162"/>
      <c r="AK77" s="162"/>
      <c r="AL77" s="162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49"/>
      <c r="HE77" s="149"/>
      <c r="HF77" s="149"/>
      <c r="HG77" s="149"/>
      <c r="HH77" s="149"/>
      <c r="HI77" s="149"/>
      <c r="HJ77" s="149"/>
      <c r="HK77" s="149"/>
      <c r="HL77" s="149"/>
      <c r="HM77" s="149"/>
      <c r="HN77" s="149"/>
      <c r="HO77" s="149"/>
      <c r="HP77" s="149"/>
      <c r="HQ77" s="149"/>
      <c r="HR77" s="149"/>
      <c r="HS77" s="149"/>
      <c r="HT77" s="149"/>
      <c r="HU77" s="149"/>
      <c r="HV77" s="149"/>
      <c r="HW77" s="149"/>
      <c r="HX77" s="149"/>
      <c r="HY77" s="149"/>
      <c r="HZ77" s="149"/>
      <c r="IA77" s="149"/>
      <c r="IB77" s="149"/>
      <c r="IC77" s="149"/>
      <c r="ID77" s="149"/>
      <c r="IE77" s="151"/>
    </row>
    <row r="78" spans="1:239" ht="19.5" hidden="1" customHeight="1">
      <c r="A78" s="166"/>
      <c r="B78" s="149"/>
      <c r="C78" s="167"/>
      <c r="D78" s="151"/>
      <c r="Z78" s="149"/>
      <c r="BB78" s="213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EF78" s="149"/>
      <c r="IE78" s="151"/>
    </row>
    <row r="79" spans="1:239" ht="19.5" hidden="1" customHeight="1">
      <c r="A79" s="166"/>
      <c r="B79" s="149"/>
      <c r="C79" s="167"/>
      <c r="D79" s="151"/>
      <c r="Z79" s="149"/>
      <c r="BB79" s="213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EF79" s="149"/>
      <c r="IE79" s="151"/>
    </row>
    <row r="80" spans="1:239" ht="19.5" hidden="1" customHeight="1">
      <c r="A80" s="166"/>
      <c r="B80" s="149"/>
      <c r="C80" s="167"/>
      <c r="D80" s="151"/>
      <c r="Z80" s="149"/>
      <c r="BB80" s="213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EF80" s="149"/>
      <c r="IE80" s="151"/>
    </row>
    <row r="81" spans="1:239" ht="15.75" hidden="1" customHeight="1">
      <c r="A81" s="166"/>
      <c r="B81" s="149"/>
      <c r="C81" s="167"/>
      <c r="D81" s="151"/>
      <c r="Z81" s="149"/>
      <c r="BB81" s="213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EF81" s="149"/>
      <c r="IE81" s="151"/>
    </row>
    <row r="82" spans="1:239" ht="15.75" hidden="1" customHeight="1">
      <c r="A82" s="166"/>
      <c r="B82" s="149"/>
      <c r="C82" s="167"/>
      <c r="D82" s="151"/>
      <c r="Z82" s="149"/>
      <c r="BB82" s="213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EF82" s="149"/>
      <c r="IE82" s="151"/>
    </row>
    <row r="83" spans="1:239" ht="15.75" hidden="1" customHeight="1">
      <c r="A83" s="166"/>
      <c r="B83" s="149"/>
      <c r="C83" s="167"/>
      <c r="D83" s="151"/>
      <c r="Z83" s="149"/>
      <c r="BB83" s="213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EF83" s="149"/>
      <c r="IE83" s="151"/>
    </row>
    <row r="84" spans="1:239" ht="15.75" hidden="1" customHeight="1">
      <c r="A84" s="166"/>
      <c r="B84" s="149"/>
      <c r="C84" s="167"/>
      <c r="D84" s="151"/>
      <c r="Z84" s="149"/>
      <c r="BB84" s="213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EF84" s="149"/>
      <c r="IE84" s="151"/>
    </row>
    <row r="85" spans="1:239" ht="15.75" hidden="1" customHeight="1">
      <c r="A85" s="166"/>
      <c r="B85" s="149"/>
      <c r="C85" s="167"/>
      <c r="D85" s="151"/>
      <c r="Z85" s="149"/>
      <c r="BB85" s="213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EF85" s="149"/>
      <c r="IE85" s="151"/>
    </row>
    <row r="86" spans="1:239" ht="15.75" hidden="1" customHeight="1">
      <c r="A86" s="166"/>
      <c r="B86" s="149"/>
      <c r="C86" s="167"/>
      <c r="D86" s="151"/>
      <c r="Z86" s="149"/>
      <c r="BB86" s="213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EF86" s="149"/>
      <c r="IE86" s="151"/>
    </row>
    <row r="87" spans="1:239" ht="15.75" hidden="1" customHeight="1">
      <c r="A87" s="166"/>
      <c r="B87" s="149"/>
      <c r="C87" s="167"/>
      <c r="D87" s="151"/>
      <c r="Z87" s="149"/>
      <c r="BB87" s="213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EF87" s="149"/>
      <c r="IE87" s="151"/>
    </row>
    <row r="88" spans="1:239" ht="15.75" customHeight="1">
      <c r="A88" s="166"/>
      <c r="B88" s="149"/>
      <c r="C88" s="167"/>
      <c r="D88" s="151"/>
      <c r="Z88" s="149"/>
      <c r="BB88" s="213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EF88" s="149"/>
      <c r="IE88" s="151"/>
    </row>
    <row r="89" spans="1:239" ht="15.75" customHeight="1">
      <c r="A89" s="166"/>
      <c r="B89" s="149"/>
      <c r="C89" s="167"/>
      <c r="D89" s="151"/>
      <c r="Z89" s="149"/>
      <c r="BB89" s="213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EF89" s="149"/>
      <c r="IE89" s="151"/>
    </row>
    <row r="90" spans="1:239" ht="15.75" customHeight="1">
      <c r="A90" s="166"/>
      <c r="B90" s="149"/>
      <c r="C90" s="167"/>
      <c r="D90" s="151"/>
      <c r="Z90" s="149"/>
      <c r="BB90" s="213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EF90" s="149"/>
      <c r="IE90" s="151"/>
    </row>
    <row r="91" spans="1:239" ht="15.75" customHeight="1">
      <c r="A91" s="166"/>
      <c r="B91" s="149"/>
      <c r="C91" s="167"/>
      <c r="D91" s="151"/>
      <c r="Z91" s="149"/>
      <c r="BB91" s="213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EF91" s="149"/>
      <c r="IE91" s="151"/>
    </row>
    <row r="92" spans="1:239" ht="15.75" customHeight="1">
      <c r="A92" s="166"/>
      <c r="B92" s="149"/>
      <c r="C92" s="167"/>
      <c r="D92" s="151"/>
      <c r="Z92" s="149"/>
      <c r="BB92" s="213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EF92" s="149"/>
      <c r="IE92" s="151"/>
    </row>
    <row r="93" spans="1:239" ht="15.75" customHeight="1">
      <c r="A93" s="166"/>
      <c r="B93" s="149"/>
      <c r="C93" s="167"/>
      <c r="D93" s="151"/>
      <c r="Z93" s="149"/>
      <c r="BB93" s="213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EF93" s="149"/>
      <c r="IE93" s="151"/>
    </row>
    <row r="94" spans="1:239" ht="15.75" customHeight="1">
      <c r="A94" s="166"/>
      <c r="B94" s="149"/>
      <c r="C94" s="167"/>
      <c r="D94" s="151"/>
      <c r="Z94" s="149"/>
      <c r="BB94" s="213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EF94" s="149"/>
      <c r="IE94" s="151"/>
    </row>
    <row r="95" spans="1:239" ht="15.75" customHeight="1">
      <c r="A95" s="166"/>
      <c r="B95" s="149"/>
      <c r="C95" s="167"/>
      <c r="D95" s="151"/>
      <c r="Z95" s="149"/>
      <c r="BB95" s="213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EF95" s="149"/>
      <c r="IE95" s="151"/>
    </row>
    <row r="96" spans="1:239" ht="15.75" customHeight="1">
      <c r="A96" s="166"/>
      <c r="B96" s="149"/>
      <c r="C96" s="167"/>
      <c r="D96" s="151"/>
      <c r="Z96" s="149"/>
      <c r="BB96" s="213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EF96" s="149"/>
      <c r="IE96" s="151"/>
    </row>
    <row r="97" spans="1:136" ht="15.75" customHeight="1">
      <c r="A97" s="166"/>
      <c r="B97" s="149"/>
      <c r="C97" s="167"/>
      <c r="D97" s="151"/>
      <c r="Z97" s="149"/>
      <c r="BB97" s="213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EF97" s="149"/>
    </row>
    <row r="98" spans="1:136" ht="15.75" customHeight="1">
      <c r="A98" s="166"/>
      <c r="B98" s="149"/>
      <c r="C98" s="167"/>
      <c r="D98" s="151"/>
      <c r="Z98" s="149"/>
      <c r="BB98" s="213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EF98" s="149"/>
    </row>
    <row r="99" spans="1:136" ht="15.75" customHeight="1">
      <c r="A99" s="166"/>
      <c r="B99" s="149"/>
      <c r="C99" s="167"/>
      <c r="D99" s="151"/>
      <c r="Z99" s="149"/>
      <c r="BB99" s="213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EF99" s="149"/>
    </row>
    <row r="100" spans="1:136" ht="15.75" customHeight="1">
      <c r="A100" s="166"/>
      <c r="B100" s="149"/>
      <c r="C100" s="167"/>
      <c r="D100" s="151"/>
      <c r="Z100" s="149"/>
      <c r="BB100" s="213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EF100" s="149"/>
    </row>
    <row r="101" spans="1:136" ht="15.75" customHeight="1">
      <c r="A101" s="166"/>
      <c r="B101" s="149"/>
      <c r="C101" s="167"/>
      <c r="D101" s="151"/>
      <c r="Z101" s="149"/>
      <c r="BB101" s="213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EF101" s="149"/>
    </row>
    <row r="102" spans="1:136" ht="15.75" customHeight="1">
      <c r="A102" s="166"/>
      <c r="B102" s="149"/>
      <c r="C102" s="167"/>
      <c r="D102" s="151"/>
      <c r="Z102" s="149"/>
      <c r="BB102" s="213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EF102" s="149"/>
    </row>
    <row r="103" spans="1:136" ht="15.75" customHeight="1">
      <c r="A103" s="166"/>
      <c r="B103" s="149"/>
      <c r="C103" s="167"/>
      <c r="D103" s="151"/>
      <c r="Z103" s="149"/>
      <c r="BB103" s="213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EF103" s="149"/>
    </row>
    <row r="104" spans="1:136" ht="15.75" customHeight="1">
      <c r="A104" s="166"/>
      <c r="B104" s="149"/>
      <c r="C104" s="167"/>
      <c r="D104" s="151"/>
      <c r="Z104" s="149"/>
      <c r="BB104" s="213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EF104" s="149"/>
    </row>
    <row r="105" spans="1:136" ht="15.75" customHeight="1">
      <c r="A105" s="166"/>
      <c r="B105" s="149"/>
      <c r="C105" s="167"/>
      <c r="D105" s="151"/>
      <c r="Z105" s="149"/>
      <c r="BB105" s="213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EF105" s="149"/>
    </row>
    <row r="106" spans="1:136" ht="15.75" customHeight="1">
      <c r="A106" s="166"/>
      <c r="B106" s="149"/>
      <c r="C106" s="167"/>
      <c r="D106" s="151"/>
      <c r="Z106" s="149"/>
      <c r="BB106" s="213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EF106" s="149"/>
    </row>
    <row r="107" spans="1:136" ht="15.75" customHeight="1">
      <c r="A107" s="166"/>
      <c r="B107" s="149"/>
      <c r="C107" s="167"/>
      <c r="D107" s="151"/>
      <c r="Z107" s="149"/>
      <c r="BB107" s="213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EF107" s="149"/>
    </row>
    <row r="108" spans="1:136" ht="15.75" customHeight="1">
      <c r="A108" s="166"/>
      <c r="B108" s="149"/>
      <c r="C108" s="167"/>
      <c r="D108" s="151"/>
      <c r="Z108" s="149"/>
      <c r="BB108" s="213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EF108" s="149"/>
    </row>
    <row r="109" spans="1:136" ht="15.75" customHeight="1">
      <c r="A109" s="166"/>
      <c r="B109" s="149"/>
      <c r="C109" s="167"/>
      <c r="D109" s="151"/>
      <c r="Z109" s="149"/>
      <c r="BB109" s="213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EF109" s="149"/>
    </row>
    <row r="110" spans="1:136" ht="15.75" customHeight="1">
      <c r="A110" s="166"/>
      <c r="B110" s="149"/>
      <c r="C110" s="167"/>
      <c r="D110" s="151"/>
      <c r="Z110" s="149"/>
      <c r="BB110" s="213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EF110" s="149"/>
    </row>
    <row r="111" spans="1:136" ht="15.75" customHeight="1">
      <c r="A111" s="166"/>
      <c r="B111" s="149"/>
      <c r="C111" s="167"/>
      <c r="D111" s="151"/>
      <c r="Z111" s="149"/>
      <c r="BB111" s="213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EF111" s="149"/>
    </row>
    <row r="112" spans="1:136" ht="15.75" customHeight="1">
      <c r="A112" s="166"/>
      <c r="B112" s="149"/>
      <c r="C112" s="167"/>
      <c r="D112" s="151"/>
      <c r="Z112" s="149"/>
      <c r="BB112" s="213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EF112" s="149"/>
    </row>
    <row r="113" spans="1:136" ht="15.75" customHeight="1">
      <c r="A113" s="166"/>
      <c r="B113" s="149"/>
      <c r="C113" s="167"/>
      <c r="D113" s="151"/>
      <c r="Z113" s="149"/>
      <c r="BB113" s="213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EF113" s="149"/>
    </row>
    <row r="114" spans="1:136" ht="15.75" customHeight="1">
      <c r="A114" s="166"/>
      <c r="B114" s="149"/>
      <c r="C114" s="167"/>
      <c r="D114" s="151"/>
      <c r="Z114" s="149"/>
      <c r="BB114" s="213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EF114" s="149"/>
    </row>
    <row r="115" spans="1:136" ht="15.75" customHeight="1">
      <c r="A115" s="166"/>
      <c r="B115" s="149"/>
      <c r="C115" s="167"/>
      <c r="D115" s="151"/>
      <c r="Z115" s="149"/>
      <c r="BB115" s="213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EF115" s="149"/>
    </row>
    <row r="116" spans="1:136" ht="15.75" customHeight="1">
      <c r="A116" s="166"/>
      <c r="B116" s="149"/>
      <c r="C116" s="167"/>
      <c r="D116" s="151"/>
      <c r="Z116" s="149"/>
      <c r="BB116" s="213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EF116" s="149"/>
    </row>
    <row r="117" spans="1:136" ht="15.75" customHeight="1">
      <c r="A117" s="166"/>
      <c r="B117" s="149"/>
      <c r="C117" s="167"/>
      <c r="D117" s="151"/>
      <c r="Z117" s="149"/>
      <c r="BB117" s="213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EF117" s="149"/>
    </row>
    <row r="118" spans="1:136" ht="15.75" customHeight="1">
      <c r="A118" s="166"/>
      <c r="B118" s="149"/>
      <c r="C118" s="167"/>
      <c r="D118" s="151"/>
      <c r="Z118" s="149"/>
      <c r="BB118" s="213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EF118" s="149"/>
    </row>
    <row r="119" spans="1:136" ht="15.75" customHeight="1">
      <c r="A119" s="166"/>
      <c r="B119" s="149"/>
      <c r="C119" s="167"/>
      <c r="D119" s="151"/>
      <c r="Z119" s="149"/>
      <c r="BB119" s="213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EF119" s="149"/>
    </row>
    <row r="120" spans="1:136" ht="15.75" customHeight="1">
      <c r="A120" s="166"/>
      <c r="B120" s="149"/>
      <c r="C120" s="167"/>
      <c r="D120" s="151"/>
      <c r="Z120" s="149"/>
      <c r="BB120" s="213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EF120" s="149"/>
    </row>
    <row r="121" spans="1:136" ht="15.75" customHeight="1">
      <c r="A121" s="166"/>
      <c r="B121" s="149"/>
      <c r="C121" s="167"/>
      <c r="D121" s="151"/>
      <c r="Z121" s="149"/>
      <c r="BB121" s="213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EF121" s="149"/>
    </row>
    <row r="122" spans="1:136" ht="15.75" customHeight="1">
      <c r="A122" s="166"/>
      <c r="B122" s="149"/>
      <c r="C122" s="167"/>
      <c r="D122" s="151"/>
      <c r="Z122" s="149"/>
      <c r="BB122" s="213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EF122" s="149"/>
    </row>
    <row r="123" spans="1:136" ht="15.75" customHeight="1">
      <c r="A123" s="166"/>
      <c r="B123" s="149"/>
      <c r="C123" s="167"/>
      <c r="D123" s="151"/>
      <c r="Z123" s="149"/>
      <c r="BB123" s="213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EF123" s="149"/>
    </row>
    <row r="124" spans="1:136" ht="15.75" customHeight="1">
      <c r="A124" s="166"/>
      <c r="B124" s="149"/>
      <c r="C124" s="167"/>
      <c r="D124" s="151"/>
      <c r="Z124" s="149"/>
      <c r="BB124" s="213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EF124" s="149"/>
    </row>
    <row r="125" spans="1:136" ht="15.75" customHeight="1">
      <c r="A125" s="166"/>
      <c r="B125" s="149"/>
      <c r="C125" s="167"/>
      <c r="D125" s="151"/>
      <c r="Z125" s="149"/>
      <c r="BB125" s="213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EF125" s="149"/>
    </row>
    <row r="126" spans="1:136" ht="15.75" customHeight="1">
      <c r="A126" s="166"/>
      <c r="B126" s="149"/>
      <c r="C126" s="167"/>
      <c r="D126" s="151"/>
      <c r="Z126" s="149"/>
      <c r="BB126" s="213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EF126" s="149"/>
    </row>
    <row r="127" spans="1:136" ht="15.75" customHeight="1">
      <c r="A127" s="166"/>
      <c r="B127" s="149"/>
      <c r="C127" s="167"/>
      <c r="D127" s="151"/>
      <c r="Z127" s="149"/>
      <c r="BB127" s="213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EF127" s="149"/>
    </row>
    <row r="128" spans="1:136" ht="15.75" customHeight="1">
      <c r="A128" s="166"/>
      <c r="B128" s="149"/>
      <c r="C128" s="167"/>
      <c r="D128" s="151"/>
      <c r="Z128" s="149"/>
      <c r="BB128" s="213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EF128" s="149"/>
    </row>
    <row r="129" spans="1:136" ht="15.75" customHeight="1">
      <c r="A129" s="166"/>
      <c r="B129" s="149"/>
      <c r="C129" s="167"/>
      <c r="D129" s="151"/>
      <c r="Z129" s="149"/>
      <c r="BB129" s="213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EF129" s="149"/>
    </row>
    <row r="130" spans="1:136" ht="15.75" customHeight="1">
      <c r="A130" s="166"/>
      <c r="B130" s="149"/>
      <c r="C130" s="167"/>
      <c r="D130" s="151"/>
      <c r="Z130" s="149"/>
      <c r="BB130" s="213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EF130" s="149"/>
    </row>
    <row r="131" spans="1:136" ht="15.75" customHeight="1">
      <c r="A131" s="166"/>
      <c r="B131" s="149"/>
      <c r="C131" s="167"/>
      <c r="D131" s="151"/>
      <c r="Z131" s="149"/>
      <c r="BB131" s="213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EF131" s="149"/>
    </row>
    <row r="132" spans="1:136" ht="15.75" customHeight="1">
      <c r="A132" s="166"/>
      <c r="B132" s="149"/>
      <c r="C132" s="167"/>
      <c r="D132" s="151"/>
      <c r="Z132" s="149"/>
      <c r="BB132" s="213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EF132" s="149"/>
    </row>
    <row r="133" spans="1:136" ht="15.75" customHeight="1">
      <c r="A133" s="166"/>
      <c r="B133" s="149"/>
      <c r="C133" s="167"/>
      <c r="D133" s="151"/>
      <c r="Z133" s="149"/>
      <c r="BB133" s="213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EF133" s="149"/>
    </row>
    <row r="134" spans="1:136" ht="15.75" customHeight="1">
      <c r="A134" s="166"/>
      <c r="B134" s="149"/>
      <c r="C134" s="167"/>
      <c r="D134" s="151"/>
      <c r="Z134" s="149"/>
      <c r="BB134" s="213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EF134" s="149"/>
    </row>
    <row r="135" spans="1:136" ht="15.75" customHeight="1">
      <c r="A135" s="166"/>
      <c r="B135" s="149"/>
      <c r="C135" s="167"/>
      <c r="D135" s="151"/>
      <c r="Z135" s="149"/>
      <c r="BB135" s="213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EF135" s="149"/>
    </row>
    <row r="136" spans="1:136" ht="15.75" customHeight="1">
      <c r="A136" s="166"/>
      <c r="B136" s="149"/>
      <c r="C136" s="167"/>
      <c r="D136" s="151"/>
      <c r="Z136" s="149"/>
      <c r="BB136" s="213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EF136" s="149"/>
    </row>
    <row r="137" spans="1:136" ht="15.75" customHeight="1">
      <c r="A137" s="166"/>
      <c r="B137" s="149"/>
      <c r="C137" s="167"/>
      <c r="D137" s="151"/>
      <c r="Z137" s="149"/>
      <c r="BB137" s="213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EF137" s="149"/>
    </row>
    <row r="138" spans="1:136" ht="15.75" customHeight="1">
      <c r="A138" s="166"/>
      <c r="B138" s="149"/>
      <c r="C138" s="167"/>
      <c r="D138" s="151"/>
      <c r="Z138" s="149"/>
      <c r="BB138" s="213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EF138" s="149"/>
    </row>
    <row r="139" spans="1:136" ht="15.75" customHeight="1">
      <c r="A139" s="166"/>
      <c r="B139" s="149"/>
      <c r="C139" s="167"/>
      <c r="D139" s="151"/>
      <c r="Z139" s="149"/>
      <c r="BB139" s="213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EF139" s="149"/>
    </row>
    <row r="140" spans="1:136" ht="15.75" customHeight="1">
      <c r="A140" s="166"/>
      <c r="B140" s="149"/>
      <c r="C140" s="167"/>
      <c r="D140" s="151"/>
      <c r="Z140" s="149"/>
      <c r="BB140" s="213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EF140" s="149"/>
    </row>
    <row r="141" spans="1:136" ht="15.75" customHeight="1">
      <c r="A141" s="166"/>
      <c r="B141" s="149"/>
      <c r="C141" s="167"/>
      <c r="D141" s="151"/>
      <c r="Z141" s="149"/>
      <c r="BB141" s="213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EF141" s="149"/>
    </row>
    <row r="142" spans="1:136" ht="15.75" customHeight="1">
      <c r="A142" s="166"/>
      <c r="B142" s="149"/>
      <c r="C142" s="167"/>
      <c r="D142" s="151"/>
      <c r="Z142" s="149"/>
      <c r="BB142" s="213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EF142" s="149"/>
    </row>
    <row r="143" spans="1:136" ht="15.75" customHeight="1">
      <c r="A143" s="166"/>
      <c r="B143" s="149"/>
      <c r="C143" s="167"/>
      <c r="D143" s="151"/>
      <c r="Z143" s="149"/>
      <c r="BB143" s="213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EF143" s="149"/>
    </row>
    <row r="144" spans="1:136" ht="15.75" customHeight="1">
      <c r="A144" s="166"/>
      <c r="B144" s="149"/>
      <c r="C144" s="167"/>
      <c r="D144" s="151"/>
      <c r="Z144" s="149"/>
      <c r="BB144" s="213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EF144" s="149"/>
    </row>
    <row r="145" spans="1:136" ht="15.75" customHeight="1">
      <c r="A145" s="166"/>
      <c r="B145" s="149"/>
      <c r="C145" s="167"/>
      <c r="D145" s="151"/>
      <c r="Z145" s="149"/>
      <c r="BB145" s="213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EF145" s="149"/>
    </row>
    <row r="146" spans="1:136" ht="15.75" customHeight="1">
      <c r="A146" s="166"/>
      <c r="B146" s="149"/>
      <c r="C146" s="167"/>
      <c r="D146" s="151"/>
      <c r="Z146" s="149"/>
      <c r="BB146" s="213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EF146" s="149"/>
    </row>
    <row r="147" spans="1:136" ht="15.75" customHeight="1">
      <c r="A147" s="166"/>
      <c r="B147" s="149"/>
      <c r="C147" s="167"/>
      <c r="D147" s="151"/>
      <c r="Z147" s="149"/>
      <c r="BB147" s="213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EF147" s="149"/>
    </row>
    <row r="148" spans="1:136" ht="15.75" customHeight="1">
      <c r="A148" s="166"/>
      <c r="B148" s="149"/>
      <c r="C148" s="167"/>
      <c r="D148" s="151"/>
      <c r="Z148" s="149"/>
      <c r="BB148" s="213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EF148" s="149"/>
    </row>
    <row r="149" spans="1:136" ht="15.75" customHeight="1">
      <c r="A149" s="166"/>
      <c r="B149" s="149"/>
      <c r="C149" s="167"/>
      <c r="D149" s="151"/>
      <c r="Z149" s="149"/>
      <c r="BB149" s="213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EF149" s="149"/>
    </row>
    <row r="150" spans="1:136" ht="15.75" customHeight="1">
      <c r="A150" s="166"/>
      <c r="B150" s="149"/>
      <c r="C150" s="167"/>
      <c r="D150" s="151"/>
      <c r="Z150" s="149"/>
      <c r="BB150" s="213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EF150" s="149"/>
    </row>
    <row r="151" spans="1:136" ht="15.75" customHeight="1">
      <c r="A151" s="166"/>
      <c r="B151" s="149"/>
      <c r="C151" s="167"/>
      <c r="D151" s="151"/>
      <c r="Z151" s="149"/>
      <c r="BB151" s="213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EF151" s="149"/>
    </row>
    <row r="152" spans="1:136" ht="15.75" customHeight="1">
      <c r="A152" s="166"/>
      <c r="B152" s="149"/>
      <c r="C152" s="167"/>
      <c r="D152" s="151"/>
      <c r="Z152" s="149"/>
      <c r="BB152" s="213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EF152" s="149"/>
    </row>
    <row r="153" spans="1:136" ht="15.75" customHeight="1">
      <c r="A153" s="166"/>
      <c r="B153" s="149"/>
      <c r="C153" s="167"/>
      <c r="D153" s="151"/>
      <c r="Z153" s="149"/>
      <c r="BB153" s="213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EF153" s="149"/>
    </row>
    <row r="154" spans="1:136" ht="15.75" customHeight="1">
      <c r="A154" s="166"/>
      <c r="B154" s="149"/>
      <c r="C154" s="167"/>
      <c r="D154" s="151"/>
      <c r="Z154" s="149"/>
      <c r="BB154" s="213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EF154" s="149"/>
    </row>
    <row r="155" spans="1:136" ht="15.75" customHeight="1">
      <c r="A155" s="166"/>
      <c r="B155" s="149"/>
      <c r="C155" s="167"/>
      <c r="D155" s="151"/>
      <c r="Z155" s="149"/>
      <c r="BB155" s="213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EF155" s="149"/>
    </row>
    <row r="156" spans="1:136" ht="15.75" customHeight="1">
      <c r="A156" s="166"/>
      <c r="B156" s="149"/>
      <c r="C156" s="167"/>
      <c r="D156" s="151"/>
      <c r="Z156" s="149"/>
      <c r="BB156" s="213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EF156" s="149"/>
    </row>
    <row r="157" spans="1:136" ht="15.75" customHeight="1">
      <c r="A157" s="166"/>
      <c r="B157" s="149"/>
      <c r="C157" s="167"/>
      <c r="D157" s="151"/>
      <c r="Z157" s="149"/>
      <c r="BB157" s="213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EF157" s="149"/>
    </row>
    <row r="158" spans="1:136" ht="15.75" customHeight="1">
      <c r="A158" s="166"/>
      <c r="B158" s="149"/>
      <c r="C158" s="167"/>
      <c r="D158" s="151"/>
      <c r="Z158" s="149"/>
      <c r="BB158" s="213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EF158" s="149"/>
    </row>
    <row r="159" spans="1:136" ht="15.75" customHeight="1">
      <c r="A159" s="166"/>
      <c r="B159" s="149"/>
      <c r="C159" s="167"/>
      <c r="D159" s="151"/>
      <c r="Z159" s="149"/>
      <c r="BB159" s="213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EF159" s="149"/>
    </row>
    <row r="160" spans="1:136" ht="15.75" customHeight="1">
      <c r="A160" s="166"/>
      <c r="B160" s="149"/>
      <c r="C160" s="167"/>
      <c r="D160" s="151"/>
      <c r="Z160" s="149"/>
      <c r="BB160" s="213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EF160" s="149"/>
    </row>
    <row r="161" spans="1:136" ht="15.75" customHeight="1">
      <c r="A161" s="166"/>
      <c r="B161" s="149"/>
      <c r="C161" s="167"/>
      <c r="D161" s="151"/>
      <c r="Z161" s="149"/>
      <c r="BB161" s="213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EF161" s="149"/>
    </row>
    <row r="162" spans="1:136" ht="15.75" customHeight="1">
      <c r="A162" s="166"/>
      <c r="B162" s="149"/>
      <c r="C162" s="167"/>
      <c r="D162" s="151"/>
      <c r="Z162" s="149"/>
      <c r="BB162" s="213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EF162" s="149"/>
    </row>
    <row r="163" spans="1:136" ht="15.75" customHeight="1">
      <c r="A163" s="166"/>
      <c r="B163" s="149"/>
      <c r="C163" s="167"/>
      <c r="D163" s="151"/>
      <c r="Z163" s="149"/>
      <c r="BB163" s="213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EF163" s="149"/>
    </row>
    <row r="164" spans="1:136" ht="15.75" customHeight="1">
      <c r="A164" s="166"/>
      <c r="B164" s="149"/>
      <c r="C164" s="167"/>
      <c r="D164" s="151"/>
      <c r="Z164" s="149"/>
      <c r="BB164" s="213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EF164" s="149"/>
    </row>
    <row r="165" spans="1:136" ht="15.75" customHeight="1">
      <c r="A165" s="166"/>
      <c r="B165" s="149"/>
      <c r="C165" s="167"/>
      <c r="D165" s="151"/>
      <c r="Z165" s="149"/>
      <c r="BB165" s="213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EF165" s="149"/>
    </row>
    <row r="166" spans="1:136" ht="15.75" customHeight="1">
      <c r="A166" s="166"/>
      <c r="B166" s="149"/>
      <c r="C166" s="167"/>
      <c r="D166" s="151"/>
      <c r="Z166" s="149"/>
      <c r="BB166" s="213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EF166" s="149"/>
    </row>
    <row r="167" spans="1:136" ht="15.75" customHeight="1">
      <c r="A167" s="166"/>
      <c r="B167" s="149"/>
      <c r="C167" s="167"/>
      <c r="D167" s="151"/>
      <c r="Z167" s="149"/>
      <c r="BB167" s="213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EF167" s="149"/>
    </row>
    <row r="168" spans="1:136" ht="15.75" customHeight="1">
      <c r="A168" s="166"/>
      <c r="B168" s="149"/>
      <c r="C168" s="167"/>
      <c r="D168" s="151"/>
      <c r="Z168" s="149"/>
      <c r="BB168" s="213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EF168" s="149"/>
    </row>
    <row r="169" spans="1:136" ht="15.75" customHeight="1">
      <c r="A169" s="166"/>
      <c r="B169" s="149"/>
      <c r="C169" s="167"/>
      <c r="D169" s="151"/>
      <c r="Z169" s="149"/>
      <c r="BB169" s="213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EF169" s="149"/>
    </row>
    <row r="170" spans="1:136" ht="15.75" customHeight="1">
      <c r="A170" s="166"/>
      <c r="B170" s="149"/>
      <c r="C170" s="167"/>
      <c r="D170" s="151"/>
      <c r="Z170" s="149"/>
      <c r="BB170" s="213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EF170" s="149"/>
    </row>
    <row r="171" spans="1:136" ht="15.75" customHeight="1">
      <c r="A171" s="166"/>
      <c r="B171" s="149"/>
      <c r="C171" s="167"/>
      <c r="D171" s="151"/>
      <c r="Z171" s="149"/>
      <c r="BB171" s="213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EF171" s="149"/>
    </row>
    <row r="172" spans="1:136" ht="15.75" customHeight="1">
      <c r="A172" s="166"/>
      <c r="B172" s="149"/>
      <c r="C172" s="167"/>
      <c r="D172" s="151"/>
      <c r="Z172" s="149"/>
      <c r="BB172" s="213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EF172" s="149"/>
    </row>
    <row r="173" spans="1:136" ht="15.75" customHeight="1">
      <c r="A173" s="166"/>
      <c r="B173" s="149"/>
      <c r="C173" s="167"/>
      <c r="D173" s="151"/>
      <c r="Z173" s="149"/>
      <c r="BB173" s="213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EF173" s="149"/>
    </row>
    <row r="174" spans="1:136" ht="15.75" customHeight="1">
      <c r="A174" s="166"/>
      <c r="B174" s="149"/>
      <c r="C174" s="167"/>
      <c r="D174" s="151"/>
      <c r="Z174" s="149"/>
      <c r="BB174" s="213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EF174" s="149"/>
    </row>
    <row r="175" spans="1:136" ht="15.75" customHeight="1">
      <c r="A175" s="166"/>
      <c r="B175" s="149"/>
      <c r="C175" s="167"/>
      <c r="D175" s="151"/>
      <c r="Z175" s="149"/>
      <c r="BB175" s="213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EF175" s="149"/>
    </row>
    <row r="176" spans="1:136" ht="15.75" customHeight="1">
      <c r="A176" s="166"/>
      <c r="B176" s="149"/>
      <c r="C176" s="167"/>
      <c r="D176" s="151"/>
      <c r="Z176" s="149"/>
      <c r="BB176" s="213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EF176" s="149"/>
    </row>
    <row r="177" spans="1:136" ht="15.75" customHeight="1">
      <c r="A177" s="166"/>
      <c r="B177" s="149"/>
      <c r="C177" s="167"/>
      <c r="D177" s="151"/>
      <c r="Z177" s="149"/>
      <c r="BB177" s="213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EF177" s="149"/>
    </row>
    <row r="178" spans="1:136" ht="15.75" customHeight="1">
      <c r="A178" s="166"/>
      <c r="B178" s="149"/>
      <c r="C178" s="167"/>
      <c r="D178" s="151"/>
      <c r="Z178" s="149"/>
      <c r="BB178" s="213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EF178" s="149"/>
    </row>
    <row r="179" spans="1:136" ht="15.75" customHeight="1">
      <c r="A179" s="166"/>
      <c r="B179" s="149"/>
      <c r="C179" s="167"/>
      <c r="D179" s="151"/>
      <c r="Z179" s="149"/>
      <c r="BB179" s="213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EF179" s="149"/>
    </row>
    <row r="180" spans="1:136" ht="15.75" customHeight="1">
      <c r="A180" s="166"/>
      <c r="B180" s="149"/>
      <c r="C180" s="167"/>
      <c r="D180" s="151"/>
      <c r="Z180" s="149"/>
      <c r="BB180" s="213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EF180" s="149"/>
    </row>
    <row r="181" spans="1:136" ht="15.75" customHeight="1">
      <c r="A181" s="166"/>
      <c r="B181" s="149"/>
      <c r="C181" s="167"/>
      <c r="D181" s="151"/>
      <c r="Z181" s="149"/>
      <c r="BB181" s="213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2"/>
      <c r="BO181" s="162"/>
      <c r="BP181" s="162"/>
      <c r="BQ181" s="162"/>
      <c r="BR181" s="162"/>
      <c r="BS181" s="162"/>
      <c r="EF181" s="149"/>
    </row>
    <row r="182" spans="1:136" ht="15.75" customHeight="1">
      <c r="A182" s="166"/>
      <c r="B182" s="149"/>
      <c r="C182" s="167"/>
      <c r="D182" s="151"/>
      <c r="Z182" s="149"/>
      <c r="BB182" s="213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EF182" s="149"/>
    </row>
    <row r="183" spans="1:136" ht="15.75" customHeight="1">
      <c r="A183" s="166"/>
      <c r="B183" s="149"/>
      <c r="C183" s="167"/>
      <c r="D183" s="151"/>
      <c r="Z183" s="149"/>
      <c r="BB183" s="213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EF183" s="149"/>
    </row>
    <row r="184" spans="1:136" ht="15.75" customHeight="1">
      <c r="A184" s="166"/>
      <c r="B184" s="149"/>
      <c r="C184" s="167"/>
      <c r="D184" s="151"/>
      <c r="Z184" s="149"/>
      <c r="BB184" s="213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EF184" s="149"/>
    </row>
    <row r="185" spans="1:136" ht="15.75" customHeight="1">
      <c r="A185" s="166"/>
      <c r="B185" s="149"/>
      <c r="C185" s="167"/>
      <c r="D185" s="151"/>
      <c r="Z185" s="149"/>
      <c r="BB185" s="213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EF185" s="149"/>
    </row>
    <row r="186" spans="1:136" ht="15.75" customHeight="1">
      <c r="A186" s="166"/>
      <c r="B186" s="149"/>
      <c r="C186" s="167"/>
      <c r="D186" s="151"/>
      <c r="Z186" s="149"/>
      <c r="BB186" s="213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EF186" s="149"/>
    </row>
    <row r="187" spans="1:136" ht="15.75" customHeight="1">
      <c r="A187" s="166"/>
      <c r="B187" s="149"/>
      <c r="C187" s="167"/>
      <c r="D187" s="151"/>
      <c r="Z187" s="149"/>
      <c r="BB187" s="213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EF187" s="149"/>
    </row>
    <row r="188" spans="1:136" ht="15.75" customHeight="1">
      <c r="A188" s="166"/>
      <c r="B188" s="149"/>
      <c r="C188" s="167"/>
      <c r="D188" s="151"/>
      <c r="Z188" s="149"/>
      <c r="BB188" s="213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EF188" s="149"/>
    </row>
    <row r="189" spans="1:136" ht="15.75" customHeight="1">
      <c r="A189" s="166"/>
      <c r="B189" s="149"/>
      <c r="C189" s="167"/>
      <c r="D189" s="151"/>
      <c r="Z189" s="149"/>
      <c r="BB189" s="213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EF189" s="149"/>
    </row>
    <row r="190" spans="1:136" ht="15.75" customHeight="1">
      <c r="A190" s="166"/>
      <c r="B190" s="149"/>
      <c r="C190" s="167"/>
      <c r="D190" s="151"/>
      <c r="Z190" s="149"/>
      <c r="BB190" s="213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EF190" s="149"/>
    </row>
    <row r="191" spans="1:136" ht="15.75" customHeight="1">
      <c r="A191" s="166"/>
      <c r="B191" s="149"/>
      <c r="C191" s="167"/>
      <c r="D191" s="151"/>
      <c r="Z191" s="149"/>
      <c r="BB191" s="213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62"/>
      <c r="BS191" s="162"/>
      <c r="EF191" s="149"/>
    </row>
    <row r="192" spans="1:136" ht="15.75" customHeight="1">
      <c r="A192" s="166"/>
      <c r="B192" s="149"/>
      <c r="C192" s="167"/>
      <c r="D192" s="151"/>
      <c r="Z192" s="149"/>
      <c r="BB192" s="213"/>
      <c r="BC192" s="162"/>
      <c r="BD192" s="162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EF192" s="149"/>
    </row>
    <row r="193" spans="1:136" ht="15.75" customHeight="1">
      <c r="A193" s="166"/>
      <c r="B193" s="149"/>
      <c r="C193" s="167"/>
      <c r="D193" s="151"/>
      <c r="Z193" s="149"/>
      <c r="BB193" s="213"/>
      <c r="BC193" s="162"/>
      <c r="BD193" s="162"/>
      <c r="BE193" s="162"/>
      <c r="BF193" s="162"/>
      <c r="BG193" s="162"/>
      <c r="BH193" s="162"/>
      <c r="BI193" s="162"/>
      <c r="BJ193" s="162"/>
      <c r="BK193" s="162"/>
      <c r="BL193" s="162"/>
      <c r="BM193" s="162"/>
      <c r="BN193" s="162"/>
      <c r="BO193" s="162"/>
      <c r="BP193" s="162"/>
      <c r="BQ193" s="162"/>
      <c r="BR193" s="162"/>
      <c r="BS193" s="162"/>
      <c r="EF193" s="149"/>
    </row>
    <row r="194" spans="1:136" ht="15.75" customHeight="1">
      <c r="A194" s="166"/>
      <c r="B194" s="149"/>
      <c r="C194" s="167"/>
      <c r="D194" s="151"/>
      <c r="Z194" s="149"/>
      <c r="BB194" s="213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2"/>
      <c r="BM194" s="162"/>
      <c r="BN194" s="162"/>
      <c r="BO194" s="162"/>
      <c r="BP194" s="162"/>
      <c r="BQ194" s="162"/>
      <c r="BR194" s="162"/>
      <c r="BS194" s="162"/>
      <c r="EF194" s="149"/>
    </row>
    <row r="195" spans="1:136" ht="15.75" customHeight="1">
      <c r="A195" s="166"/>
      <c r="B195" s="149"/>
      <c r="C195" s="167"/>
      <c r="D195" s="151"/>
      <c r="Z195" s="149"/>
      <c r="BB195" s="213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EF195" s="149"/>
    </row>
    <row r="196" spans="1:136" ht="15.75" customHeight="1">
      <c r="A196" s="166"/>
      <c r="B196" s="149"/>
      <c r="C196" s="167"/>
      <c r="D196" s="151"/>
      <c r="Z196" s="149"/>
      <c r="BB196" s="213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EF196" s="149"/>
    </row>
    <row r="197" spans="1:136" ht="15.75" customHeight="1">
      <c r="A197" s="166"/>
      <c r="B197" s="149"/>
      <c r="C197" s="167"/>
      <c r="D197" s="151"/>
      <c r="Z197" s="149"/>
      <c r="BB197" s="213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EF197" s="149"/>
    </row>
    <row r="198" spans="1:136" ht="15.75" customHeight="1">
      <c r="A198" s="166"/>
      <c r="B198" s="149"/>
      <c r="C198" s="167"/>
      <c r="D198" s="151"/>
      <c r="Z198" s="149"/>
      <c r="BB198" s="213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EF198" s="149"/>
    </row>
    <row r="199" spans="1:136" ht="15.75" customHeight="1">
      <c r="A199" s="166"/>
      <c r="B199" s="149"/>
      <c r="C199" s="167"/>
      <c r="D199" s="151"/>
      <c r="Z199" s="149"/>
      <c r="BB199" s="213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EF199" s="149"/>
    </row>
    <row r="200" spans="1:136" ht="15.75" customHeight="1">
      <c r="A200" s="166"/>
      <c r="B200" s="149"/>
      <c r="C200" s="167"/>
      <c r="D200" s="151"/>
      <c r="Z200" s="149"/>
      <c r="BB200" s="213"/>
      <c r="BC200" s="162"/>
      <c r="BD200" s="162"/>
      <c r="BE200" s="162"/>
      <c r="BF200" s="162"/>
      <c r="BG200" s="162"/>
      <c r="BH200" s="162"/>
      <c r="BI200" s="16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62"/>
      <c r="EF200" s="149"/>
    </row>
    <row r="201" spans="1:136" ht="15.75" customHeight="1">
      <c r="A201" s="166"/>
      <c r="B201" s="149"/>
      <c r="C201" s="167"/>
      <c r="D201" s="151"/>
      <c r="Z201" s="149"/>
      <c r="BB201" s="213"/>
      <c r="BC201" s="162"/>
      <c r="BD201" s="162"/>
      <c r="BE201" s="162"/>
      <c r="BF201" s="162"/>
      <c r="BG201" s="162"/>
      <c r="BH201" s="162"/>
      <c r="BI201" s="16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62"/>
      <c r="EF201" s="149"/>
    </row>
    <row r="202" spans="1:136" ht="15.75" customHeight="1">
      <c r="A202" s="166"/>
      <c r="B202" s="149"/>
      <c r="C202" s="167"/>
      <c r="D202" s="151"/>
      <c r="Z202" s="149"/>
      <c r="BB202" s="213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162"/>
      <c r="BN202" s="162"/>
      <c r="BO202" s="162"/>
      <c r="BP202" s="162"/>
      <c r="BQ202" s="162"/>
      <c r="BR202" s="162"/>
      <c r="BS202" s="162"/>
      <c r="EF202" s="149"/>
    </row>
    <row r="203" spans="1:136" ht="15.75" customHeight="1">
      <c r="A203" s="166"/>
      <c r="B203" s="149"/>
      <c r="C203" s="167"/>
      <c r="D203" s="151"/>
      <c r="Z203" s="149"/>
      <c r="BB203" s="213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2"/>
      <c r="BN203" s="162"/>
      <c r="BO203" s="162"/>
      <c r="BP203" s="162"/>
      <c r="BQ203" s="162"/>
      <c r="BR203" s="162"/>
      <c r="BS203" s="162"/>
      <c r="EF203" s="149"/>
    </row>
    <row r="204" spans="1:136" ht="15.75" customHeight="1">
      <c r="A204" s="166"/>
      <c r="B204" s="149"/>
      <c r="C204" s="167"/>
      <c r="D204" s="151"/>
      <c r="Z204" s="149"/>
      <c r="BB204" s="213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EF204" s="149"/>
    </row>
    <row r="205" spans="1:136" ht="15.75" customHeight="1">
      <c r="A205" s="166"/>
      <c r="B205" s="149"/>
      <c r="C205" s="167"/>
      <c r="D205" s="151"/>
      <c r="Z205" s="149"/>
      <c r="BB205" s="213"/>
      <c r="BC205" s="162"/>
      <c r="BD205" s="162"/>
      <c r="BE205" s="162"/>
      <c r="BF205" s="162"/>
      <c r="BG205" s="162"/>
      <c r="BH205" s="162"/>
      <c r="BI205" s="16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62"/>
      <c r="EF205" s="149"/>
    </row>
    <row r="206" spans="1:136" ht="15.75" customHeight="1">
      <c r="A206" s="166"/>
      <c r="B206" s="149"/>
      <c r="C206" s="167"/>
      <c r="D206" s="151"/>
      <c r="Z206" s="149"/>
      <c r="BB206" s="213"/>
      <c r="BC206" s="162"/>
      <c r="BD206" s="162"/>
      <c r="BE206" s="162"/>
      <c r="BF206" s="162"/>
      <c r="BG206" s="162"/>
      <c r="BH206" s="162"/>
      <c r="BI206" s="162"/>
      <c r="BJ206" s="162"/>
      <c r="BK206" s="162"/>
      <c r="BL206" s="162"/>
      <c r="BM206" s="162"/>
      <c r="BN206" s="162"/>
      <c r="BO206" s="162"/>
      <c r="BP206" s="162"/>
      <c r="BQ206" s="162"/>
      <c r="BR206" s="162"/>
      <c r="BS206" s="162"/>
      <c r="EF206" s="149"/>
    </row>
    <row r="207" spans="1:136" ht="15.75" customHeight="1">
      <c r="A207" s="166"/>
      <c r="B207" s="149"/>
      <c r="C207" s="167"/>
      <c r="D207" s="151"/>
      <c r="Z207" s="149"/>
      <c r="BB207" s="213"/>
      <c r="BC207" s="162"/>
      <c r="BD207" s="162"/>
      <c r="BE207" s="162"/>
      <c r="BF207" s="162"/>
      <c r="BG207" s="162"/>
      <c r="BH207" s="162"/>
      <c r="BI207" s="162"/>
      <c r="BJ207" s="162"/>
      <c r="BK207" s="162"/>
      <c r="BL207" s="162"/>
      <c r="BM207" s="162"/>
      <c r="BN207" s="162"/>
      <c r="BO207" s="162"/>
      <c r="BP207" s="162"/>
      <c r="BQ207" s="162"/>
      <c r="BR207" s="162"/>
      <c r="BS207" s="162"/>
      <c r="EF207" s="149"/>
    </row>
    <row r="208" spans="1:136" ht="15.75" customHeight="1">
      <c r="A208" s="166"/>
      <c r="B208" s="149"/>
      <c r="C208" s="167"/>
      <c r="D208" s="151"/>
      <c r="Z208" s="149"/>
      <c r="BB208" s="213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62"/>
      <c r="BS208" s="162"/>
      <c r="EF208" s="149"/>
    </row>
    <row r="209" spans="1:136" ht="15.75" customHeight="1">
      <c r="A209" s="166"/>
      <c r="B209" s="149"/>
      <c r="C209" s="167"/>
      <c r="D209" s="151"/>
      <c r="Z209" s="149"/>
      <c r="BB209" s="213"/>
      <c r="BC209" s="162"/>
      <c r="BD209" s="162"/>
      <c r="BE209" s="162"/>
      <c r="BF209" s="162"/>
      <c r="BG209" s="162"/>
      <c r="BH209" s="162"/>
      <c r="BI209" s="162"/>
      <c r="BJ209" s="162"/>
      <c r="BK209" s="162"/>
      <c r="BL209" s="162"/>
      <c r="BM209" s="162"/>
      <c r="BN209" s="162"/>
      <c r="BO209" s="162"/>
      <c r="BP209" s="162"/>
      <c r="BQ209" s="162"/>
      <c r="BR209" s="162"/>
      <c r="BS209" s="162"/>
      <c r="EF209" s="149"/>
    </row>
    <row r="210" spans="1:136" ht="15.75" customHeight="1">
      <c r="A210" s="166"/>
      <c r="B210" s="149"/>
      <c r="C210" s="167"/>
      <c r="D210" s="151"/>
      <c r="Z210" s="149"/>
      <c r="BB210" s="213"/>
      <c r="BC210" s="162"/>
      <c r="BD210" s="162"/>
      <c r="BE210" s="162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62"/>
      <c r="BP210" s="162"/>
      <c r="BQ210" s="162"/>
      <c r="BR210" s="162"/>
      <c r="BS210" s="162"/>
      <c r="EF210" s="149"/>
    </row>
    <row r="211" spans="1:136" ht="15.75" customHeight="1">
      <c r="A211" s="166"/>
      <c r="B211" s="149"/>
      <c r="C211" s="167"/>
      <c r="D211" s="151"/>
      <c r="Z211" s="149"/>
      <c r="BB211" s="213"/>
      <c r="BC211" s="162"/>
      <c r="BD211" s="162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EF211" s="149"/>
    </row>
    <row r="212" spans="1:136" ht="15.75" customHeight="1">
      <c r="A212" s="166"/>
      <c r="B212" s="149"/>
      <c r="C212" s="167"/>
      <c r="D212" s="151"/>
      <c r="Z212" s="149"/>
      <c r="BB212" s="213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EF212" s="149"/>
    </row>
    <row r="213" spans="1:136" ht="15.75" customHeight="1">
      <c r="A213" s="166"/>
      <c r="B213" s="149"/>
      <c r="C213" s="167"/>
      <c r="D213" s="151"/>
      <c r="Z213" s="149"/>
      <c r="BB213" s="213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2"/>
      <c r="BO213" s="162"/>
      <c r="BP213" s="162"/>
      <c r="BQ213" s="162"/>
      <c r="BR213" s="162"/>
      <c r="BS213" s="162"/>
      <c r="EF213" s="149"/>
    </row>
    <row r="214" spans="1:136" ht="15.75" customHeight="1">
      <c r="A214" s="166"/>
      <c r="B214" s="149"/>
      <c r="C214" s="167"/>
      <c r="D214" s="151"/>
      <c r="Z214" s="149"/>
      <c r="BB214" s="213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2"/>
      <c r="BO214" s="162"/>
      <c r="BP214" s="162"/>
      <c r="BQ214" s="162"/>
      <c r="BR214" s="162"/>
      <c r="BS214" s="162"/>
      <c r="EF214" s="149"/>
    </row>
    <row r="215" spans="1:136" ht="15.75" customHeight="1">
      <c r="A215" s="166"/>
      <c r="B215" s="149"/>
      <c r="C215" s="167"/>
      <c r="D215" s="151"/>
      <c r="Z215" s="149"/>
      <c r="BB215" s="213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2"/>
      <c r="BO215" s="162"/>
      <c r="BP215" s="162"/>
      <c r="BQ215" s="162"/>
      <c r="BR215" s="162"/>
      <c r="BS215" s="162"/>
      <c r="EF215" s="149"/>
    </row>
    <row r="216" spans="1:136" ht="15.75" customHeight="1">
      <c r="A216" s="166"/>
      <c r="B216" s="149"/>
      <c r="C216" s="167"/>
      <c r="D216" s="151"/>
      <c r="Z216" s="149"/>
      <c r="BB216" s="213"/>
      <c r="BC216" s="162"/>
      <c r="BD216" s="162"/>
      <c r="BE216" s="162"/>
      <c r="BF216" s="162"/>
      <c r="BG216" s="162"/>
      <c r="BH216" s="162"/>
      <c r="BI216" s="162"/>
      <c r="BJ216" s="162"/>
      <c r="BK216" s="162"/>
      <c r="BL216" s="162"/>
      <c r="BM216" s="162"/>
      <c r="BN216" s="162"/>
      <c r="BO216" s="162"/>
      <c r="BP216" s="162"/>
      <c r="BQ216" s="162"/>
      <c r="BR216" s="162"/>
      <c r="BS216" s="162"/>
      <c r="EF216" s="149"/>
    </row>
    <row r="217" spans="1:136" ht="15.75" customHeight="1">
      <c r="A217" s="166"/>
      <c r="B217" s="149"/>
      <c r="C217" s="167"/>
      <c r="D217" s="151"/>
      <c r="Z217" s="149"/>
      <c r="BB217" s="213"/>
      <c r="BC217" s="162"/>
      <c r="BD217" s="162"/>
      <c r="BE217" s="162"/>
      <c r="BF217" s="162"/>
      <c r="BG217" s="162"/>
      <c r="BH217" s="162"/>
      <c r="BI217" s="162"/>
      <c r="BJ217" s="162"/>
      <c r="BK217" s="162"/>
      <c r="BL217" s="162"/>
      <c r="BM217" s="162"/>
      <c r="BN217" s="162"/>
      <c r="BO217" s="162"/>
      <c r="BP217" s="162"/>
      <c r="BQ217" s="162"/>
      <c r="BR217" s="162"/>
      <c r="BS217" s="162"/>
      <c r="EF217" s="149"/>
    </row>
    <row r="218" spans="1:136" ht="15.75" customHeight="1">
      <c r="A218" s="166"/>
      <c r="B218" s="149"/>
      <c r="C218" s="167"/>
      <c r="D218" s="151"/>
      <c r="Z218" s="149"/>
      <c r="BB218" s="213"/>
      <c r="BC218" s="162"/>
      <c r="BD218" s="162"/>
      <c r="BE218" s="162"/>
      <c r="BF218" s="162"/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62"/>
      <c r="BS218" s="162"/>
      <c r="EF218" s="149"/>
    </row>
    <row r="219" spans="1:136" ht="15.75" customHeight="1">
      <c r="A219" s="166"/>
      <c r="B219" s="149"/>
      <c r="C219" s="167"/>
      <c r="D219" s="151"/>
      <c r="Z219" s="149"/>
      <c r="BB219" s="213"/>
      <c r="BC219" s="162"/>
      <c r="BD219" s="162"/>
      <c r="BE219" s="162"/>
      <c r="BF219" s="162"/>
      <c r="BG219" s="162"/>
      <c r="BH219" s="162"/>
      <c r="BI219" s="162"/>
      <c r="BJ219" s="162"/>
      <c r="BK219" s="162"/>
      <c r="BL219" s="162"/>
      <c r="BM219" s="162"/>
      <c r="BN219" s="162"/>
      <c r="BO219" s="162"/>
      <c r="BP219" s="162"/>
      <c r="BQ219" s="162"/>
      <c r="BR219" s="162"/>
      <c r="BS219" s="162"/>
      <c r="EF219" s="149"/>
    </row>
    <row r="220" spans="1:136" ht="15.75" customHeight="1">
      <c r="A220" s="166"/>
      <c r="B220" s="149"/>
      <c r="C220" s="167"/>
      <c r="D220" s="151"/>
      <c r="Z220" s="149"/>
      <c r="BB220" s="213"/>
      <c r="BC220" s="162"/>
      <c r="BD220" s="162"/>
      <c r="BE220" s="162"/>
      <c r="BF220" s="162"/>
      <c r="BG220" s="162"/>
      <c r="BH220" s="162"/>
      <c r="BI220" s="162"/>
      <c r="BJ220" s="162"/>
      <c r="BK220" s="162"/>
      <c r="BL220" s="162"/>
      <c r="BM220" s="162"/>
      <c r="BN220" s="162"/>
      <c r="BO220" s="162"/>
      <c r="BP220" s="162"/>
      <c r="BQ220" s="162"/>
      <c r="BR220" s="162"/>
      <c r="BS220" s="162"/>
      <c r="EF220" s="149"/>
    </row>
    <row r="221" spans="1:136" ht="15.75" customHeight="1">
      <c r="A221" s="166"/>
      <c r="B221" s="149"/>
      <c r="C221" s="167"/>
      <c r="D221" s="151"/>
      <c r="Z221" s="149"/>
      <c r="BB221" s="213"/>
      <c r="BC221" s="162"/>
      <c r="BD221" s="162"/>
      <c r="BE221" s="162"/>
      <c r="BF221" s="162"/>
      <c r="BG221" s="162"/>
      <c r="BH221" s="162"/>
      <c r="BI221" s="162"/>
      <c r="BJ221" s="162"/>
      <c r="BK221" s="162"/>
      <c r="BL221" s="162"/>
      <c r="BM221" s="162"/>
      <c r="BN221" s="162"/>
      <c r="BO221" s="162"/>
      <c r="BP221" s="162"/>
      <c r="BQ221" s="162"/>
      <c r="BR221" s="162"/>
      <c r="BS221" s="162"/>
      <c r="EF221" s="149"/>
    </row>
    <row r="222" spans="1:136" ht="15.75" customHeight="1">
      <c r="A222" s="166"/>
      <c r="B222" s="149"/>
      <c r="C222" s="167"/>
      <c r="D222" s="151"/>
      <c r="Z222" s="149"/>
      <c r="BB222" s="213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EF222" s="149"/>
    </row>
    <row r="223" spans="1:136" ht="15.75" customHeight="1">
      <c r="A223" s="166"/>
      <c r="B223" s="149"/>
      <c r="C223" s="167"/>
      <c r="D223" s="151"/>
      <c r="Z223" s="149"/>
      <c r="BB223" s="213"/>
      <c r="BC223" s="162"/>
      <c r="BD223" s="162"/>
      <c r="BE223" s="162"/>
      <c r="BF223" s="162"/>
      <c r="BG223" s="162"/>
      <c r="BH223" s="162"/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162"/>
      <c r="BS223" s="162"/>
      <c r="EF223" s="149"/>
    </row>
    <row r="224" spans="1:136" ht="15.75" customHeight="1">
      <c r="A224" s="166"/>
      <c r="B224" s="149"/>
      <c r="C224" s="167"/>
      <c r="D224" s="151"/>
      <c r="Z224" s="149"/>
      <c r="BB224" s="213"/>
      <c r="BC224" s="162"/>
      <c r="BD224" s="162"/>
      <c r="BE224" s="162"/>
      <c r="BF224" s="162"/>
      <c r="BG224" s="162"/>
      <c r="BH224" s="162"/>
      <c r="BI224" s="162"/>
      <c r="BJ224" s="162"/>
      <c r="BK224" s="162"/>
      <c r="BL224" s="162"/>
      <c r="BM224" s="162"/>
      <c r="BN224" s="162"/>
      <c r="BO224" s="162"/>
      <c r="BP224" s="162"/>
      <c r="BQ224" s="162"/>
      <c r="BR224" s="162"/>
      <c r="BS224" s="162"/>
      <c r="EF224" s="149"/>
    </row>
    <row r="225" spans="1:136" ht="15.75" customHeight="1">
      <c r="A225" s="166"/>
      <c r="B225" s="149"/>
      <c r="C225" s="167"/>
      <c r="D225" s="151"/>
      <c r="Z225" s="149"/>
      <c r="BB225" s="213"/>
      <c r="BC225" s="162"/>
      <c r="BD225" s="162"/>
      <c r="BE225" s="162"/>
      <c r="BF225" s="162"/>
      <c r="BG225" s="162"/>
      <c r="BH225" s="162"/>
      <c r="BI225" s="162"/>
      <c r="BJ225" s="162"/>
      <c r="BK225" s="162"/>
      <c r="BL225" s="162"/>
      <c r="BM225" s="162"/>
      <c r="BN225" s="162"/>
      <c r="BO225" s="162"/>
      <c r="BP225" s="162"/>
      <c r="BQ225" s="162"/>
      <c r="BR225" s="162"/>
      <c r="BS225" s="162"/>
      <c r="EF225" s="149"/>
    </row>
    <row r="226" spans="1:136" ht="15.75" customHeight="1">
      <c r="A226" s="166"/>
      <c r="B226" s="149"/>
      <c r="C226" s="167"/>
      <c r="D226" s="151"/>
      <c r="Z226" s="149"/>
      <c r="BB226" s="213"/>
      <c r="BC226" s="162"/>
      <c r="BD226" s="162"/>
      <c r="BE226" s="162"/>
      <c r="BF226" s="162"/>
      <c r="BG226" s="162"/>
      <c r="BH226" s="162"/>
      <c r="BI226" s="162"/>
      <c r="BJ226" s="162"/>
      <c r="BK226" s="162"/>
      <c r="BL226" s="162"/>
      <c r="BM226" s="162"/>
      <c r="BN226" s="162"/>
      <c r="BO226" s="162"/>
      <c r="BP226" s="162"/>
      <c r="BQ226" s="162"/>
      <c r="BR226" s="162"/>
      <c r="BS226" s="162"/>
      <c r="EF226" s="149"/>
    </row>
    <row r="227" spans="1:136" ht="15.75" customHeight="1">
      <c r="A227" s="166"/>
      <c r="B227" s="149"/>
      <c r="C227" s="167"/>
      <c r="D227" s="151"/>
      <c r="Z227" s="149"/>
      <c r="BB227" s="213"/>
      <c r="BC227" s="162"/>
      <c r="BD227" s="162"/>
      <c r="BE227" s="162"/>
      <c r="BF227" s="162"/>
      <c r="BG227" s="162"/>
      <c r="BH227" s="162"/>
      <c r="BI227" s="162"/>
      <c r="BJ227" s="162"/>
      <c r="BK227" s="162"/>
      <c r="BL227" s="162"/>
      <c r="BM227" s="162"/>
      <c r="BN227" s="162"/>
      <c r="BO227" s="162"/>
      <c r="BP227" s="162"/>
      <c r="BQ227" s="162"/>
      <c r="BR227" s="162"/>
      <c r="BS227" s="162"/>
      <c r="EF227" s="149"/>
    </row>
    <row r="228" spans="1:136" ht="15.75" customHeight="1">
      <c r="A228" s="166"/>
      <c r="B228" s="149"/>
      <c r="C228" s="167"/>
      <c r="D228" s="151"/>
      <c r="Z228" s="149"/>
      <c r="BB228" s="213"/>
      <c r="BC228" s="162"/>
      <c r="BD228" s="162"/>
      <c r="BE228" s="162"/>
      <c r="BF228" s="162"/>
      <c r="BG228" s="162"/>
      <c r="BH228" s="162"/>
      <c r="BI228" s="162"/>
      <c r="BJ228" s="162"/>
      <c r="BK228" s="162"/>
      <c r="BL228" s="162"/>
      <c r="BM228" s="162"/>
      <c r="BN228" s="162"/>
      <c r="BO228" s="162"/>
      <c r="BP228" s="162"/>
      <c r="BQ228" s="162"/>
      <c r="BR228" s="162"/>
      <c r="BS228" s="162"/>
      <c r="EF228" s="149"/>
    </row>
    <row r="229" spans="1:136" ht="15.75" customHeight="1">
      <c r="A229" s="166"/>
      <c r="B229" s="149"/>
      <c r="C229" s="167"/>
      <c r="D229" s="151"/>
      <c r="Z229" s="149"/>
      <c r="BB229" s="213"/>
      <c r="BC229" s="162"/>
      <c r="BD229" s="162"/>
      <c r="BE229" s="162"/>
      <c r="BF229" s="162"/>
      <c r="BG229" s="162"/>
      <c r="BH229" s="162"/>
      <c r="BI229" s="162"/>
      <c r="BJ229" s="162"/>
      <c r="BK229" s="162"/>
      <c r="BL229" s="162"/>
      <c r="BM229" s="162"/>
      <c r="BN229" s="162"/>
      <c r="BO229" s="162"/>
      <c r="BP229" s="162"/>
      <c r="BQ229" s="162"/>
      <c r="BR229" s="162"/>
      <c r="BS229" s="162"/>
      <c r="EF229" s="149"/>
    </row>
    <row r="230" spans="1:136" ht="15.75" customHeight="1">
      <c r="A230" s="166"/>
      <c r="B230" s="149"/>
      <c r="C230" s="167"/>
      <c r="D230" s="151"/>
      <c r="Z230" s="149"/>
      <c r="BB230" s="213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2"/>
      <c r="BO230" s="162"/>
      <c r="BP230" s="162"/>
      <c r="BQ230" s="162"/>
      <c r="BR230" s="162"/>
      <c r="BS230" s="162"/>
      <c r="EF230" s="149"/>
    </row>
    <row r="231" spans="1:136" ht="15.75" customHeight="1">
      <c r="A231" s="166"/>
      <c r="B231" s="149"/>
      <c r="C231" s="167"/>
      <c r="D231" s="151"/>
      <c r="Z231" s="149"/>
      <c r="BB231" s="213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2"/>
      <c r="BO231" s="162"/>
      <c r="BP231" s="162"/>
      <c r="BQ231" s="162"/>
      <c r="BR231" s="162"/>
      <c r="BS231" s="162"/>
      <c r="EF231" s="149"/>
    </row>
    <row r="232" spans="1:136" ht="15.75" customHeight="1">
      <c r="A232" s="166"/>
      <c r="B232" s="149"/>
      <c r="C232" s="167"/>
      <c r="D232" s="151"/>
      <c r="Z232" s="149"/>
      <c r="BB232" s="213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EF232" s="149"/>
    </row>
    <row r="233" spans="1:136" ht="15.75" customHeight="1">
      <c r="A233" s="166"/>
      <c r="B233" s="149"/>
      <c r="C233" s="167"/>
      <c r="D233" s="151"/>
      <c r="Z233" s="149"/>
      <c r="BB233" s="213"/>
      <c r="BC233" s="162"/>
      <c r="BD233" s="162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EF233" s="149"/>
    </row>
    <row r="234" spans="1:136" ht="15.75" customHeight="1">
      <c r="A234" s="166"/>
      <c r="B234" s="149"/>
      <c r="C234" s="167"/>
      <c r="D234" s="151"/>
      <c r="Z234" s="149"/>
      <c r="BB234" s="213"/>
      <c r="BC234" s="162"/>
      <c r="BD234" s="162"/>
      <c r="BE234" s="162"/>
      <c r="BF234" s="162"/>
      <c r="BG234" s="162"/>
      <c r="BH234" s="162"/>
      <c r="BI234" s="162"/>
      <c r="BJ234" s="162"/>
      <c r="BK234" s="162"/>
      <c r="BL234" s="162"/>
      <c r="BM234" s="162"/>
      <c r="BN234" s="162"/>
      <c r="BO234" s="162"/>
      <c r="BP234" s="162"/>
      <c r="BQ234" s="162"/>
      <c r="BR234" s="162"/>
      <c r="BS234" s="162"/>
      <c r="EF234" s="149"/>
    </row>
    <row r="235" spans="1:136" ht="15.75" customHeight="1">
      <c r="A235" s="166"/>
      <c r="B235" s="149"/>
      <c r="C235" s="167"/>
      <c r="D235" s="151"/>
      <c r="Z235" s="149"/>
      <c r="BB235" s="213"/>
      <c r="BC235" s="162"/>
      <c r="BD235" s="162"/>
      <c r="BE235" s="162"/>
      <c r="BF235" s="162"/>
      <c r="BG235" s="162"/>
      <c r="BH235" s="162"/>
      <c r="BI235" s="162"/>
      <c r="BJ235" s="162"/>
      <c r="BK235" s="162"/>
      <c r="BL235" s="162"/>
      <c r="BM235" s="162"/>
      <c r="BN235" s="162"/>
      <c r="BO235" s="162"/>
      <c r="BP235" s="162"/>
      <c r="BQ235" s="162"/>
      <c r="BR235" s="162"/>
      <c r="BS235" s="162"/>
      <c r="EF235" s="149"/>
    </row>
    <row r="236" spans="1:136" ht="15.75" customHeight="1">
      <c r="A236" s="166"/>
      <c r="B236" s="149"/>
      <c r="C236" s="167"/>
      <c r="D236" s="151"/>
      <c r="Z236" s="149"/>
      <c r="BB236" s="213"/>
      <c r="BC236" s="162"/>
      <c r="BD236" s="162"/>
      <c r="BE236" s="162"/>
      <c r="BF236" s="162"/>
      <c r="BG236" s="162"/>
      <c r="BH236" s="162"/>
      <c r="BI236" s="162"/>
      <c r="BJ236" s="162"/>
      <c r="BK236" s="162"/>
      <c r="BL236" s="162"/>
      <c r="BM236" s="162"/>
      <c r="BN236" s="162"/>
      <c r="BO236" s="162"/>
      <c r="BP236" s="162"/>
      <c r="BQ236" s="162"/>
      <c r="BR236" s="162"/>
      <c r="BS236" s="162"/>
      <c r="EF236" s="149"/>
    </row>
    <row r="237" spans="1:136" ht="15.75" customHeight="1">
      <c r="A237" s="166"/>
      <c r="B237" s="149"/>
      <c r="C237" s="167"/>
      <c r="D237" s="151"/>
      <c r="Z237" s="149"/>
      <c r="BB237" s="213"/>
      <c r="BC237" s="162"/>
      <c r="BD237" s="162"/>
      <c r="BE237" s="162"/>
      <c r="BF237" s="162"/>
      <c r="BG237" s="162"/>
      <c r="BH237" s="162"/>
      <c r="BI237" s="162"/>
      <c r="BJ237" s="162"/>
      <c r="BK237" s="162"/>
      <c r="BL237" s="162"/>
      <c r="BM237" s="162"/>
      <c r="BN237" s="162"/>
      <c r="BO237" s="162"/>
      <c r="BP237" s="162"/>
      <c r="BQ237" s="162"/>
      <c r="BR237" s="162"/>
      <c r="BS237" s="162"/>
      <c r="EF237" s="149"/>
    </row>
    <row r="238" spans="1:136" ht="15.75" customHeight="1">
      <c r="A238" s="166"/>
      <c r="B238" s="149"/>
      <c r="C238" s="167"/>
      <c r="D238" s="151"/>
      <c r="Z238" s="149"/>
      <c r="BB238" s="213"/>
      <c r="BC238" s="162"/>
      <c r="BD238" s="162"/>
      <c r="BE238" s="162"/>
      <c r="BF238" s="162"/>
      <c r="BG238" s="162"/>
      <c r="BH238" s="162"/>
      <c r="BI238" s="162"/>
      <c r="BJ238" s="162"/>
      <c r="BK238" s="162"/>
      <c r="BL238" s="162"/>
      <c r="BM238" s="162"/>
      <c r="BN238" s="162"/>
      <c r="BO238" s="162"/>
      <c r="BP238" s="162"/>
      <c r="BQ238" s="162"/>
      <c r="BR238" s="162"/>
      <c r="BS238" s="162"/>
      <c r="EF238" s="149"/>
    </row>
    <row r="239" spans="1:136" ht="15.75" customHeight="1">
      <c r="A239" s="166"/>
      <c r="B239" s="149"/>
      <c r="C239" s="167"/>
      <c r="D239" s="151"/>
      <c r="Z239" s="149"/>
      <c r="BB239" s="213"/>
      <c r="BC239" s="162"/>
      <c r="BD239" s="162"/>
      <c r="BE239" s="162"/>
      <c r="BF239" s="162"/>
      <c r="BG239" s="162"/>
      <c r="BH239" s="162"/>
      <c r="BI239" s="162"/>
      <c r="BJ239" s="162"/>
      <c r="BK239" s="162"/>
      <c r="BL239" s="162"/>
      <c r="BM239" s="162"/>
      <c r="BN239" s="162"/>
      <c r="BO239" s="162"/>
      <c r="BP239" s="162"/>
      <c r="BQ239" s="162"/>
      <c r="BR239" s="162"/>
      <c r="BS239" s="162"/>
      <c r="EF239" s="149"/>
    </row>
    <row r="240" spans="1:136" ht="15.75" customHeight="1">
      <c r="A240" s="166"/>
      <c r="B240" s="149"/>
      <c r="C240" s="167"/>
      <c r="D240" s="151"/>
      <c r="Z240" s="149"/>
      <c r="BB240" s="213"/>
      <c r="BC240" s="162"/>
      <c r="BD240" s="162"/>
      <c r="BE240" s="162"/>
      <c r="BF240" s="162"/>
      <c r="BG240" s="162"/>
      <c r="BH240" s="162"/>
      <c r="BI240" s="162"/>
      <c r="BJ240" s="162"/>
      <c r="BK240" s="162"/>
      <c r="BL240" s="162"/>
      <c r="BM240" s="162"/>
      <c r="BN240" s="162"/>
      <c r="BO240" s="162"/>
      <c r="BP240" s="162"/>
      <c r="BQ240" s="162"/>
      <c r="BR240" s="162"/>
      <c r="BS240" s="162"/>
      <c r="EF240" s="149"/>
    </row>
    <row r="241" spans="1:136" ht="15.75" customHeight="1">
      <c r="A241" s="166"/>
      <c r="B241" s="149"/>
      <c r="C241" s="167"/>
      <c r="D241" s="151"/>
      <c r="Z241" s="149"/>
      <c r="BB241" s="213"/>
      <c r="BC241" s="162"/>
      <c r="BD241" s="162"/>
      <c r="BE241" s="162"/>
      <c r="BF241" s="162"/>
      <c r="BG241" s="162"/>
      <c r="BH241" s="162"/>
      <c r="BI241" s="162"/>
      <c r="BJ241" s="162"/>
      <c r="BK241" s="162"/>
      <c r="BL241" s="162"/>
      <c r="BM241" s="162"/>
      <c r="BN241" s="162"/>
      <c r="BO241" s="162"/>
      <c r="BP241" s="162"/>
      <c r="BQ241" s="162"/>
      <c r="BR241" s="162"/>
      <c r="BS241" s="162"/>
      <c r="EF241" s="149"/>
    </row>
    <row r="242" spans="1:136" ht="15.75" customHeight="1">
      <c r="A242" s="166"/>
      <c r="B242" s="149"/>
      <c r="C242" s="167"/>
      <c r="D242" s="151"/>
      <c r="Z242" s="149"/>
      <c r="BB242" s="213"/>
      <c r="BC242" s="162"/>
      <c r="BD242" s="162"/>
      <c r="BE242" s="162"/>
      <c r="BF242" s="162"/>
      <c r="BG242" s="162"/>
      <c r="BH242" s="162"/>
      <c r="BI242" s="162"/>
      <c r="BJ242" s="162"/>
      <c r="BK242" s="162"/>
      <c r="BL242" s="162"/>
      <c r="BM242" s="162"/>
      <c r="BN242" s="162"/>
      <c r="BO242" s="162"/>
      <c r="BP242" s="162"/>
      <c r="BQ242" s="162"/>
      <c r="BR242" s="162"/>
      <c r="BS242" s="162"/>
      <c r="EF242" s="149"/>
    </row>
    <row r="243" spans="1:136" ht="15.75" customHeight="1">
      <c r="A243" s="166"/>
      <c r="B243" s="149"/>
      <c r="C243" s="167"/>
      <c r="D243" s="151"/>
      <c r="Z243" s="149"/>
      <c r="BB243" s="213"/>
      <c r="BC243" s="162"/>
      <c r="BD243" s="162"/>
      <c r="BE243" s="162"/>
      <c r="BF243" s="162"/>
      <c r="BG243" s="162"/>
      <c r="BH243" s="162"/>
      <c r="BI243" s="162"/>
      <c r="BJ243" s="162"/>
      <c r="BK243" s="162"/>
      <c r="BL243" s="162"/>
      <c r="BM243" s="162"/>
      <c r="BN243" s="162"/>
      <c r="BO243" s="162"/>
      <c r="BP243" s="162"/>
      <c r="BQ243" s="162"/>
      <c r="BR243" s="162"/>
      <c r="BS243" s="162"/>
      <c r="EF243" s="149"/>
    </row>
    <row r="244" spans="1:136" ht="15.75" customHeight="1">
      <c r="A244" s="166"/>
      <c r="B244" s="149"/>
      <c r="C244" s="167"/>
      <c r="D244" s="151"/>
      <c r="Z244" s="149"/>
      <c r="BB244" s="213"/>
      <c r="BC244" s="162"/>
      <c r="BD244" s="162"/>
      <c r="BE244" s="162"/>
      <c r="BF244" s="162"/>
      <c r="BG244" s="162"/>
      <c r="BH244" s="162"/>
      <c r="BI244" s="162"/>
      <c r="BJ244" s="162"/>
      <c r="BK244" s="162"/>
      <c r="BL244" s="162"/>
      <c r="BM244" s="162"/>
      <c r="BN244" s="162"/>
      <c r="BO244" s="162"/>
      <c r="BP244" s="162"/>
      <c r="BQ244" s="162"/>
      <c r="BR244" s="162"/>
      <c r="BS244" s="162"/>
      <c r="EF244" s="149"/>
    </row>
    <row r="245" spans="1:136" ht="15.75" customHeight="1">
      <c r="A245" s="166"/>
      <c r="B245" s="149"/>
      <c r="C245" s="167"/>
      <c r="D245" s="151"/>
      <c r="Z245" s="149"/>
      <c r="BB245" s="213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2"/>
      <c r="BQ245" s="162"/>
      <c r="BR245" s="162"/>
      <c r="BS245" s="162"/>
      <c r="EF245" s="149"/>
    </row>
    <row r="246" spans="1:136" ht="15.75" customHeight="1">
      <c r="A246" s="166"/>
      <c r="B246" s="149"/>
      <c r="C246" s="167"/>
      <c r="D246" s="151"/>
      <c r="Z246" s="149"/>
      <c r="BB246" s="213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62"/>
      <c r="BS246" s="162"/>
      <c r="EF246" s="149"/>
    </row>
    <row r="247" spans="1:136" ht="15.75" customHeight="1">
      <c r="A247" s="166"/>
      <c r="B247" s="149"/>
      <c r="C247" s="167"/>
      <c r="D247" s="151"/>
      <c r="Z247" s="149"/>
      <c r="BB247" s="213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2"/>
      <c r="BO247" s="162"/>
      <c r="BP247" s="162"/>
      <c r="BQ247" s="162"/>
      <c r="BR247" s="162"/>
      <c r="BS247" s="162"/>
      <c r="EF247" s="149"/>
    </row>
    <row r="248" spans="1:136" ht="15.75" customHeight="1">
      <c r="A248" s="166"/>
      <c r="B248" s="149"/>
      <c r="C248" s="167"/>
      <c r="D248" s="151"/>
      <c r="Z248" s="149"/>
      <c r="BB248" s="213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2"/>
      <c r="BO248" s="162"/>
      <c r="BP248" s="162"/>
      <c r="BQ248" s="162"/>
      <c r="BR248" s="162"/>
      <c r="BS248" s="162"/>
      <c r="EF248" s="149"/>
    </row>
    <row r="249" spans="1:136" ht="15.75" customHeight="1">
      <c r="A249" s="166"/>
      <c r="B249" s="149"/>
      <c r="C249" s="167"/>
      <c r="D249" s="151"/>
      <c r="Z249" s="149"/>
      <c r="BB249" s="213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EF249" s="149"/>
    </row>
    <row r="250" spans="1:136" ht="15.75" customHeight="1">
      <c r="A250" s="166"/>
      <c r="B250" s="149"/>
      <c r="C250" s="167"/>
      <c r="D250" s="151"/>
      <c r="Z250" s="149"/>
      <c r="BB250" s="213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2"/>
      <c r="BO250" s="162"/>
      <c r="BP250" s="162"/>
      <c r="BQ250" s="162"/>
      <c r="BR250" s="162"/>
      <c r="BS250" s="162"/>
      <c r="EF250" s="149"/>
    </row>
    <row r="251" spans="1:136" ht="15.75" customHeight="1">
      <c r="A251" s="166"/>
      <c r="B251" s="149"/>
      <c r="C251" s="167"/>
      <c r="D251" s="151"/>
      <c r="Z251" s="149"/>
      <c r="BB251" s="213"/>
      <c r="BC251" s="162"/>
      <c r="BD251" s="162"/>
      <c r="BE251" s="162"/>
      <c r="BF251" s="162"/>
      <c r="BG251" s="162"/>
      <c r="BH251" s="162"/>
      <c r="BI251" s="162"/>
      <c r="BJ251" s="162"/>
      <c r="BK251" s="162"/>
      <c r="BL251" s="162"/>
      <c r="BM251" s="162"/>
      <c r="BN251" s="162"/>
      <c r="BO251" s="162"/>
      <c r="BP251" s="162"/>
      <c r="BQ251" s="162"/>
      <c r="BR251" s="162"/>
      <c r="BS251" s="162"/>
      <c r="EF251" s="149"/>
    </row>
    <row r="252" spans="1:136" ht="15.75" customHeight="1">
      <c r="A252" s="166"/>
      <c r="B252" s="149"/>
      <c r="C252" s="167"/>
      <c r="D252" s="151"/>
      <c r="Z252" s="149"/>
      <c r="BB252" s="213"/>
      <c r="BC252" s="162"/>
      <c r="BD252" s="162"/>
      <c r="BE252" s="162"/>
      <c r="BF252" s="162"/>
      <c r="BG252" s="162"/>
      <c r="BH252" s="162"/>
      <c r="BI252" s="162"/>
      <c r="BJ252" s="162"/>
      <c r="BK252" s="162"/>
      <c r="BL252" s="162"/>
      <c r="BM252" s="162"/>
      <c r="BN252" s="162"/>
      <c r="BO252" s="162"/>
      <c r="BP252" s="162"/>
      <c r="BQ252" s="162"/>
      <c r="BR252" s="162"/>
      <c r="BS252" s="162"/>
      <c r="EF252" s="149"/>
    </row>
    <row r="253" spans="1:136" ht="15.75" customHeight="1">
      <c r="A253" s="166"/>
      <c r="B253" s="149"/>
      <c r="C253" s="167"/>
      <c r="D253" s="151"/>
      <c r="Z253" s="149"/>
      <c r="BB253" s="213"/>
      <c r="BC253" s="162"/>
      <c r="BD253" s="162"/>
      <c r="BE253" s="162"/>
      <c r="BF253" s="162"/>
      <c r="BG253" s="162"/>
      <c r="BH253" s="162"/>
      <c r="BI253" s="162"/>
      <c r="BJ253" s="162"/>
      <c r="BK253" s="162"/>
      <c r="BL253" s="162"/>
      <c r="BM253" s="162"/>
      <c r="BN253" s="162"/>
      <c r="BO253" s="162"/>
      <c r="BP253" s="162"/>
      <c r="BQ253" s="162"/>
      <c r="BR253" s="162"/>
      <c r="BS253" s="162"/>
      <c r="EF253" s="149"/>
    </row>
    <row r="254" spans="1:136" ht="15.75" customHeight="1">
      <c r="A254" s="166"/>
      <c r="B254" s="149"/>
      <c r="C254" s="167"/>
      <c r="D254" s="151"/>
      <c r="Z254" s="149"/>
      <c r="BB254" s="213"/>
      <c r="BC254" s="162"/>
      <c r="BD254" s="162"/>
      <c r="BE254" s="162"/>
      <c r="BF254" s="162"/>
      <c r="BG254" s="162"/>
      <c r="BH254" s="162"/>
      <c r="BI254" s="162"/>
      <c r="BJ254" s="162"/>
      <c r="BK254" s="162"/>
      <c r="BL254" s="162"/>
      <c r="BM254" s="162"/>
      <c r="BN254" s="162"/>
      <c r="BO254" s="162"/>
      <c r="BP254" s="162"/>
      <c r="BQ254" s="162"/>
      <c r="BR254" s="162"/>
      <c r="BS254" s="162"/>
      <c r="EF254" s="149"/>
    </row>
    <row r="255" spans="1:136" ht="15.75" customHeight="1">
      <c r="A255" s="166"/>
      <c r="B255" s="149"/>
      <c r="C255" s="167"/>
      <c r="D255" s="151"/>
      <c r="Z255" s="149"/>
      <c r="BB255" s="213"/>
      <c r="BC255" s="162"/>
      <c r="BD255" s="162"/>
      <c r="BE255" s="162"/>
      <c r="BF255" s="162"/>
      <c r="BG255" s="162"/>
      <c r="BH255" s="162"/>
      <c r="BI255" s="162"/>
      <c r="BJ255" s="162"/>
      <c r="BK255" s="162"/>
      <c r="BL255" s="162"/>
      <c r="BM255" s="162"/>
      <c r="BN255" s="162"/>
      <c r="BO255" s="162"/>
      <c r="BP255" s="162"/>
      <c r="BQ255" s="162"/>
      <c r="BR255" s="162"/>
      <c r="BS255" s="162"/>
      <c r="EF255" s="149"/>
    </row>
    <row r="256" spans="1:136" ht="15.75" customHeight="1">
      <c r="A256" s="166"/>
      <c r="B256" s="149"/>
      <c r="C256" s="167"/>
      <c r="D256" s="151"/>
      <c r="Z256" s="149"/>
      <c r="BB256" s="213"/>
      <c r="BC256" s="162"/>
      <c r="BD256" s="162"/>
      <c r="BE256" s="162"/>
      <c r="BF256" s="162"/>
      <c r="BG256" s="162"/>
      <c r="BH256" s="162"/>
      <c r="BI256" s="162"/>
      <c r="BJ256" s="162"/>
      <c r="BK256" s="162"/>
      <c r="BL256" s="162"/>
      <c r="BM256" s="162"/>
      <c r="BN256" s="162"/>
      <c r="BO256" s="162"/>
      <c r="BP256" s="162"/>
      <c r="BQ256" s="162"/>
      <c r="BR256" s="162"/>
      <c r="BS256" s="162"/>
      <c r="EF256" s="149"/>
    </row>
    <row r="257" spans="1:136" ht="15.75" customHeight="1">
      <c r="A257" s="166"/>
      <c r="B257" s="149"/>
      <c r="C257" s="167"/>
      <c r="D257" s="151"/>
      <c r="Z257" s="149"/>
      <c r="BB257" s="213"/>
      <c r="BC257" s="162"/>
      <c r="BD257" s="162"/>
      <c r="BE257" s="162"/>
      <c r="BF257" s="162"/>
      <c r="BG257" s="162"/>
      <c r="BH257" s="162"/>
      <c r="BI257" s="162"/>
      <c r="BJ257" s="162"/>
      <c r="BK257" s="162"/>
      <c r="BL257" s="162"/>
      <c r="BM257" s="162"/>
      <c r="BN257" s="162"/>
      <c r="BO257" s="162"/>
      <c r="BP257" s="162"/>
      <c r="BQ257" s="162"/>
      <c r="BR257" s="162"/>
      <c r="BS257" s="162"/>
      <c r="EF257" s="149"/>
    </row>
    <row r="258" spans="1:136" ht="15.75" customHeight="1">
      <c r="A258" s="166"/>
      <c r="B258" s="149"/>
      <c r="C258" s="167"/>
      <c r="D258" s="151"/>
      <c r="Z258" s="149"/>
      <c r="BB258" s="213"/>
      <c r="BC258" s="162"/>
      <c r="BD258" s="162"/>
      <c r="BE258" s="162"/>
      <c r="BF258" s="162"/>
      <c r="BG258" s="162"/>
      <c r="BH258" s="162"/>
      <c r="BI258" s="162"/>
      <c r="BJ258" s="162"/>
      <c r="BK258" s="162"/>
      <c r="BL258" s="162"/>
      <c r="BM258" s="162"/>
      <c r="BN258" s="162"/>
      <c r="BO258" s="162"/>
      <c r="BP258" s="162"/>
      <c r="BQ258" s="162"/>
      <c r="BR258" s="162"/>
      <c r="BS258" s="162"/>
      <c r="EF258" s="149"/>
    </row>
    <row r="259" spans="1:136" ht="15.75" customHeight="1">
      <c r="A259" s="166"/>
      <c r="B259" s="149"/>
      <c r="C259" s="167"/>
      <c r="D259" s="151"/>
      <c r="Z259" s="149"/>
      <c r="BB259" s="213"/>
      <c r="BC259" s="162"/>
      <c r="BD259" s="162"/>
      <c r="BE259" s="162"/>
      <c r="BF259" s="162"/>
      <c r="BG259" s="162"/>
      <c r="BH259" s="162"/>
      <c r="BI259" s="162"/>
      <c r="BJ259" s="162"/>
      <c r="BK259" s="162"/>
      <c r="BL259" s="162"/>
      <c r="BM259" s="162"/>
      <c r="BN259" s="162"/>
      <c r="BO259" s="162"/>
      <c r="BP259" s="162"/>
      <c r="BQ259" s="162"/>
      <c r="BR259" s="162"/>
      <c r="BS259" s="162"/>
      <c r="EF259" s="149"/>
    </row>
    <row r="260" spans="1:136" ht="15.75" customHeight="1">
      <c r="A260" s="166"/>
      <c r="B260" s="149"/>
      <c r="C260" s="167"/>
      <c r="D260" s="151"/>
      <c r="Z260" s="149"/>
      <c r="BB260" s="213"/>
      <c r="BC260" s="162"/>
      <c r="BD260" s="162"/>
      <c r="BE260" s="162"/>
      <c r="BF260" s="162"/>
      <c r="BG260" s="162"/>
      <c r="BH260" s="162"/>
      <c r="BI260" s="162"/>
      <c r="BJ260" s="162"/>
      <c r="BK260" s="162"/>
      <c r="BL260" s="162"/>
      <c r="BM260" s="162"/>
      <c r="BN260" s="162"/>
      <c r="BO260" s="162"/>
      <c r="BP260" s="162"/>
      <c r="BQ260" s="162"/>
      <c r="BR260" s="162"/>
      <c r="BS260" s="162"/>
      <c r="EF260" s="149"/>
    </row>
    <row r="261" spans="1:136" ht="15.75" customHeight="1">
      <c r="A261" s="166"/>
      <c r="B261" s="149"/>
      <c r="C261" s="167"/>
      <c r="D261" s="151"/>
      <c r="Z261" s="149"/>
      <c r="BB261" s="213"/>
      <c r="BC261" s="162"/>
      <c r="BD261" s="162"/>
      <c r="BE261" s="162"/>
      <c r="BF261" s="162"/>
      <c r="BG261" s="162"/>
      <c r="BH261" s="162"/>
      <c r="BI261" s="162"/>
      <c r="BJ261" s="162"/>
      <c r="BK261" s="162"/>
      <c r="BL261" s="162"/>
      <c r="BM261" s="162"/>
      <c r="BN261" s="162"/>
      <c r="BO261" s="162"/>
      <c r="BP261" s="162"/>
      <c r="BQ261" s="162"/>
      <c r="BR261" s="162"/>
      <c r="BS261" s="162"/>
      <c r="EF261" s="149"/>
    </row>
    <row r="262" spans="1:136" ht="15.75" customHeight="1">
      <c r="A262" s="166"/>
      <c r="B262" s="149"/>
      <c r="C262" s="167"/>
      <c r="D262" s="151"/>
      <c r="Z262" s="149"/>
      <c r="BB262" s="213"/>
      <c r="BC262" s="162"/>
      <c r="BD262" s="162"/>
      <c r="BE262" s="162"/>
      <c r="BF262" s="162"/>
      <c r="BG262" s="162"/>
      <c r="BH262" s="162"/>
      <c r="BI262" s="162"/>
      <c r="BJ262" s="162"/>
      <c r="BK262" s="162"/>
      <c r="BL262" s="162"/>
      <c r="BM262" s="162"/>
      <c r="BN262" s="162"/>
      <c r="BO262" s="162"/>
      <c r="BP262" s="162"/>
      <c r="BQ262" s="162"/>
      <c r="BR262" s="162"/>
      <c r="BS262" s="162"/>
      <c r="EF262" s="149"/>
    </row>
    <row r="263" spans="1:136" ht="15.75" customHeight="1">
      <c r="A263" s="166"/>
      <c r="B263" s="149"/>
      <c r="C263" s="167"/>
      <c r="D263" s="151"/>
      <c r="Z263" s="149"/>
      <c r="BB263" s="213"/>
      <c r="BC263" s="162"/>
      <c r="BD263" s="162"/>
      <c r="BE263" s="162"/>
      <c r="BF263" s="162"/>
      <c r="BG263" s="162"/>
      <c r="BH263" s="162"/>
      <c r="BI263" s="162"/>
      <c r="BJ263" s="162"/>
      <c r="BK263" s="162"/>
      <c r="BL263" s="162"/>
      <c r="BM263" s="162"/>
      <c r="BN263" s="162"/>
      <c r="BO263" s="162"/>
      <c r="BP263" s="162"/>
      <c r="BQ263" s="162"/>
      <c r="BR263" s="162"/>
      <c r="BS263" s="162"/>
      <c r="EF263" s="149"/>
    </row>
    <row r="264" spans="1:136" ht="15.75" customHeight="1">
      <c r="A264" s="166"/>
      <c r="B264" s="149"/>
      <c r="C264" s="167"/>
      <c r="D264" s="151"/>
      <c r="Z264" s="149"/>
      <c r="BB264" s="213"/>
      <c r="BC264" s="162"/>
      <c r="BD264" s="162"/>
      <c r="BE264" s="162"/>
      <c r="BF264" s="162"/>
      <c r="BG264" s="162"/>
      <c r="BH264" s="162"/>
      <c r="BI264" s="162"/>
      <c r="BJ264" s="162"/>
      <c r="BK264" s="162"/>
      <c r="BL264" s="162"/>
      <c r="BM264" s="162"/>
      <c r="BN264" s="162"/>
      <c r="BO264" s="162"/>
      <c r="BP264" s="162"/>
      <c r="BQ264" s="162"/>
      <c r="BR264" s="162"/>
      <c r="BS264" s="162"/>
      <c r="EF264" s="149"/>
    </row>
    <row r="265" spans="1:136" ht="15.75" customHeight="1">
      <c r="A265" s="166"/>
      <c r="B265" s="149"/>
      <c r="C265" s="167"/>
      <c r="D265" s="151"/>
      <c r="Z265" s="149"/>
      <c r="BB265" s="213"/>
      <c r="BC265" s="162"/>
      <c r="BD265" s="162"/>
      <c r="BE265" s="162"/>
      <c r="BF265" s="162"/>
      <c r="BG265" s="162"/>
      <c r="BH265" s="162"/>
      <c r="BI265" s="162"/>
      <c r="BJ265" s="162"/>
      <c r="BK265" s="162"/>
      <c r="BL265" s="162"/>
      <c r="BM265" s="162"/>
      <c r="BN265" s="162"/>
      <c r="BO265" s="162"/>
      <c r="BP265" s="162"/>
      <c r="BQ265" s="162"/>
      <c r="BR265" s="162"/>
      <c r="BS265" s="162"/>
      <c r="EF265" s="149"/>
    </row>
    <row r="266" spans="1:136" ht="15.75" customHeight="1">
      <c r="A266" s="166"/>
      <c r="B266" s="149"/>
      <c r="C266" s="167"/>
      <c r="D266" s="151"/>
      <c r="Z266" s="149"/>
      <c r="BB266" s="213"/>
      <c r="BC266" s="162"/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2"/>
      <c r="BN266" s="162"/>
      <c r="BO266" s="162"/>
      <c r="BP266" s="162"/>
      <c r="BQ266" s="162"/>
      <c r="BR266" s="162"/>
      <c r="BS266" s="162"/>
      <c r="EF266" s="149"/>
    </row>
    <row r="267" spans="1:136" ht="15.75" customHeight="1">
      <c r="A267" s="166"/>
      <c r="B267" s="149"/>
      <c r="C267" s="167"/>
      <c r="D267" s="151"/>
      <c r="Z267" s="149"/>
      <c r="BB267" s="213"/>
      <c r="BC267" s="162"/>
      <c r="BD267" s="162"/>
      <c r="BE267" s="162"/>
      <c r="BF267" s="162"/>
      <c r="BG267" s="162"/>
      <c r="BH267" s="162"/>
      <c r="BI267" s="162"/>
      <c r="BJ267" s="162"/>
      <c r="BK267" s="162"/>
      <c r="BL267" s="162"/>
      <c r="BM267" s="162"/>
      <c r="BN267" s="162"/>
      <c r="BO267" s="162"/>
      <c r="BP267" s="162"/>
      <c r="BQ267" s="162"/>
      <c r="BR267" s="162"/>
      <c r="BS267" s="162"/>
      <c r="EF267" s="149"/>
    </row>
    <row r="268" spans="1:136" ht="15.75" customHeight="1">
      <c r="A268" s="166"/>
      <c r="B268" s="149"/>
      <c r="C268" s="167"/>
      <c r="D268" s="151"/>
      <c r="Z268" s="149"/>
      <c r="BB268" s="213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EF268" s="149"/>
    </row>
    <row r="269" spans="1:136" ht="15.75" customHeight="1">
      <c r="A269" s="166"/>
      <c r="B269" s="149"/>
      <c r="C269" s="167"/>
      <c r="D269" s="151"/>
      <c r="Z269" s="149"/>
      <c r="BB269" s="213"/>
      <c r="BC269" s="162"/>
      <c r="BD269" s="162"/>
      <c r="BE269" s="162"/>
      <c r="BF269" s="162"/>
      <c r="BG269" s="162"/>
      <c r="BH269" s="162"/>
      <c r="BI269" s="162"/>
      <c r="BJ269" s="162"/>
      <c r="BK269" s="162"/>
      <c r="BL269" s="162"/>
      <c r="BM269" s="162"/>
      <c r="BN269" s="162"/>
      <c r="BO269" s="162"/>
      <c r="BP269" s="162"/>
      <c r="BQ269" s="162"/>
      <c r="BR269" s="162"/>
      <c r="BS269" s="162"/>
      <c r="EF269" s="149"/>
    </row>
    <row r="270" spans="1:136" ht="15.75" customHeight="1">
      <c r="A270" s="166"/>
      <c r="B270" s="149"/>
      <c r="C270" s="167"/>
      <c r="D270" s="151"/>
      <c r="Z270" s="149"/>
      <c r="BB270" s="213"/>
      <c r="BC270" s="162"/>
      <c r="BD270" s="162"/>
      <c r="BE270" s="162"/>
      <c r="BF270" s="162"/>
      <c r="BG270" s="162"/>
      <c r="BH270" s="162"/>
      <c r="BI270" s="162"/>
      <c r="BJ270" s="162"/>
      <c r="BK270" s="162"/>
      <c r="BL270" s="162"/>
      <c r="BM270" s="162"/>
      <c r="BN270" s="162"/>
      <c r="BO270" s="162"/>
      <c r="BP270" s="162"/>
      <c r="BQ270" s="162"/>
      <c r="BR270" s="162"/>
      <c r="BS270" s="162"/>
      <c r="EF270" s="149"/>
    </row>
    <row r="271" spans="1:136" ht="15.75" customHeight="1">
      <c r="A271" s="166"/>
      <c r="B271" s="149"/>
      <c r="C271" s="167"/>
      <c r="D271" s="151"/>
      <c r="Z271" s="149"/>
      <c r="BB271" s="213"/>
      <c r="BC271" s="162"/>
      <c r="BD271" s="162"/>
      <c r="BE271" s="162"/>
      <c r="BF271" s="162"/>
      <c r="BG271" s="162"/>
      <c r="BH271" s="162"/>
      <c r="BI271" s="162"/>
      <c r="BJ271" s="162"/>
      <c r="BK271" s="162"/>
      <c r="BL271" s="162"/>
      <c r="BM271" s="162"/>
      <c r="BN271" s="162"/>
      <c r="BO271" s="162"/>
      <c r="BP271" s="162"/>
      <c r="BQ271" s="162"/>
      <c r="BR271" s="162"/>
      <c r="BS271" s="162"/>
      <c r="EF271" s="149"/>
    </row>
    <row r="272" spans="1:136" ht="15.75" customHeight="1">
      <c r="A272" s="166"/>
      <c r="B272" s="149"/>
      <c r="C272" s="167"/>
      <c r="D272" s="151"/>
      <c r="Z272" s="149"/>
      <c r="BB272" s="213"/>
      <c r="BC272" s="162"/>
      <c r="BD272" s="162"/>
      <c r="BE272" s="162"/>
      <c r="BF272" s="162"/>
      <c r="BG272" s="162"/>
      <c r="BH272" s="162"/>
      <c r="BI272" s="162"/>
      <c r="BJ272" s="162"/>
      <c r="BK272" s="162"/>
      <c r="BL272" s="162"/>
      <c r="BM272" s="162"/>
      <c r="BN272" s="162"/>
      <c r="BO272" s="162"/>
      <c r="BP272" s="162"/>
      <c r="BQ272" s="162"/>
      <c r="BR272" s="162"/>
      <c r="BS272" s="162"/>
      <c r="EF272" s="149"/>
    </row>
    <row r="273" spans="1:136" ht="15.75" customHeight="1">
      <c r="A273" s="166"/>
      <c r="B273" s="149"/>
      <c r="C273" s="167"/>
      <c r="D273" s="151"/>
      <c r="Z273" s="149"/>
      <c r="BB273" s="213"/>
      <c r="BC273" s="162"/>
      <c r="BD273" s="162"/>
      <c r="BE273" s="162"/>
      <c r="BF273" s="162"/>
      <c r="BG273" s="162"/>
      <c r="BH273" s="162"/>
      <c r="BI273" s="162"/>
      <c r="BJ273" s="162"/>
      <c r="BK273" s="162"/>
      <c r="BL273" s="162"/>
      <c r="BM273" s="162"/>
      <c r="BN273" s="162"/>
      <c r="BO273" s="162"/>
      <c r="BP273" s="162"/>
      <c r="BQ273" s="162"/>
      <c r="BR273" s="162"/>
      <c r="BS273" s="162"/>
      <c r="EF273" s="149"/>
    </row>
    <row r="274" spans="1:136" ht="15.75" customHeight="1">
      <c r="A274" s="166"/>
      <c r="B274" s="149"/>
      <c r="C274" s="167"/>
      <c r="D274" s="151"/>
      <c r="Z274" s="149"/>
      <c r="BB274" s="213"/>
      <c r="BC274" s="162"/>
      <c r="BD274" s="162"/>
      <c r="BE274" s="162"/>
      <c r="BF274" s="162"/>
      <c r="BG274" s="162"/>
      <c r="BH274" s="162"/>
      <c r="BI274" s="162"/>
      <c r="BJ274" s="162"/>
      <c r="BK274" s="162"/>
      <c r="BL274" s="162"/>
      <c r="BM274" s="162"/>
      <c r="BN274" s="162"/>
      <c r="BO274" s="162"/>
      <c r="BP274" s="162"/>
      <c r="BQ274" s="162"/>
      <c r="BR274" s="162"/>
      <c r="BS274" s="162"/>
      <c r="EF274" s="149"/>
    </row>
    <row r="275" spans="1:136" ht="15.75" customHeight="1">
      <c r="A275" s="166"/>
      <c r="B275" s="149"/>
      <c r="C275" s="167"/>
      <c r="D275" s="151"/>
      <c r="Z275" s="149"/>
      <c r="BB275" s="213"/>
      <c r="BC275" s="162"/>
      <c r="BD275" s="162"/>
      <c r="BE275" s="162"/>
      <c r="BF275" s="162"/>
      <c r="BG275" s="162"/>
      <c r="BH275" s="162"/>
      <c r="BI275" s="162"/>
      <c r="BJ275" s="162"/>
      <c r="BK275" s="162"/>
      <c r="BL275" s="162"/>
      <c r="BM275" s="162"/>
      <c r="BN275" s="162"/>
      <c r="BO275" s="162"/>
      <c r="BP275" s="162"/>
      <c r="BQ275" s="162"/>
      <c r="BR275" s="162"/>
      <c r="BS275" s="162"/>
      <c r="EF275" s="149"/>
    </row>
    <row r="276" spans="1:136" ht="15.75" customHeight="1">
      <c r="A276" s="166"/>
      <c r="B276" s="149"/>
      <c r="C276" s="167"/>
      <c r="D276" s="151"/>
      <c r="Z276" s="149"/>
      <c r="BB276" s="213"/>
      <c r="BC276" s="162"/>
      <c r="BD276" s="162"/>
      <c r="BE276" s="162"/>
      <c r="BF276" s="162"/>
      <c r="BG276" s="162"/>
      <c r="BH276" s="162"/>
      <c r="BI276" s="162"/>
      <c r="BJ276" s="162"/>
      <c r="BK276" s="162"/>
      <c r="BL276" s="162"/>
      <c r="BM276" s="162"/>
      <c r="BN276" s="162"/>
      <c r="BO276" s="162"/>
      <c r="BP276" s="162"/>
      <c r="BQ276" s="162"/>
      <c r="BR276" s="162"/>
      <c r="BS276" s="162"/>
      <c r="EF276" s="149"/>
    </row>
    <row r="277" spans="1:136" ht="15.75" customHeight="1">
      <c r="A277" s="166"/>
      <c r="B277" s="149"/>
      <c r="C277" s="167"/>
      <c r="D277" s="151"/>
      <c r="Z277" s="149"/>
      <c r="BB277" s="213"/>
      <c r="BC277" s="162"/>
      <c r="BD277" s="162"/>
      <c r="BE277" s="162"/>
      <c r="BF277" s="162"/>
      <c r="BG277" s="162"/>
      <c r="BH277" s="162"/>
      <c r="BI277" s="162"/>
      <c r="BJ277" s="162"/>
      <c r="BK277" s="162"/>
      <c r="BL277" s="162"/>
      <c r="BM277" s="162"/>
      <c r="BN277" s="162"/>
      <c r="BO277" s="162"/>
      <c r="BP277" s="162"/>
      <c r="BQ277" s="162"/>
      <c r="BR277" s="162"/>
      <c r="BS277" s="162"/>
      <c r="EF277" s="149"/>
    </row>
    <row r="278" spans="1:136" ht="15.75" customHeight="1">
      <c r="A278" s="166"/>
      <c r="B278" s="149"/>
      <c r="C278" s="167"/>
      <c r="D278" s="151"/>
      <c r="Z278" s="149"/>
      <c r="BB278" s="213"/>
      <c r="BC278" s="162"/>
      <c r="BD278" s="162"/>
      <c r="BE278" s="162"/>
      <c r="BF278" s="162"/>
      <c r="BG278" s="162"/>
      <c r="BH278" s="162"/>
      <c r="BI278" s="162"/>
      <c r="BJ278" s="162"/>
      <c r="BK278" s="162"/>
      <c r="BL278" s="162"/>
      <c r="BM278" s="162"/>
      <c r="BN278" s="162"/>
      <c r="BO278" s="162"/>
      <c r="BP278" s="162"/>
      <c r="BQ278" s="162"/>
      <c r="BR278" s="162"/>
      <c r="BS278" s="162"/>
      <c r="EF278" s="149"/>
    </row>
    <row r="279" spans="1:136" ht="15.75" customHeight="1">
      <c r="A279" s="166"/>
      <c r="B279" s="149"/>
      <c r="C279" s="167"/>
      <c r="D279" s="151"/>
      <c r="Z279" s="149"/>
      <c r="BB279" s="213"/>
      <c r="BC279" s="162"/>
      <c r="BD279" s="162"/>
      <c r="BE279" s="162"/>
      <c r="BF279" s="162"/>
      <c r="BG279" s="162"/>
      <c r="BH279" s="162"/>
      <c r="BI279" s="162"/>
      <c r="BJ279" s="162"/>
      <c r="BK279" s="162"/>
      <c r="BL279" s="162"/>
      <c r="BM279" s="162"/>
      <c r="BN279" s="162"/>
      <c r="BO279" s="162"/>
      <c r="BP279" s="162"/>
      <c r="BQ279" s="162"/>
      <c r="BR279" s="162"/>
      <c r="BS279" s="162"/>
      <c r="EF279" s="149"/>
    </row>
    <row r="280" spans="1:136" ht="15.75" customHeight="1">
      <c r="A280" s="166"/>
      <c r="B280" s="149"/>
      <c r="C280" s="167"/>
      <c r="D280" s="151"/>
      <c r="Z280" s="149"/>
      <c r="BB280" s="213"/>
      <c r="BC280" s="162"/>
      <c r="BD280" s="162"/>
      <c r="BE280" s="162"/>
      <c r="BF280" s="162"/>
      <c r="BG280" s="162"/>
      <c r="BH280" s="162"/>
      <c r="BI280" s="162"/>
      <c r="BJ280" s="162"/>
      <c r="BK280" s="162"/>
      <c r="BL280" s="162"/>
      <c r="BM280" s="162"/>
      <c r="BN280" s="162"/>
      <c r="BO280" s="162"/>
      <c r="BP280" s="162"/>
      <c r="BQ280" s="162"/>
      <c r="BR280" s="162"/>
      <c r="BS280" s="162"/>
      <c r="EF280" s="149"/>
    </row>
    <row r="281" spans="1:136" ht="15.75" customHeight="1">
      <c r="A281" s="166"/>
      <c r="B281" s="149"/>
      <c r="C281" s="167"/>
      <c r="D281" s="151"/>
      <c r="Z281" s="149"/>
      <c r="BB281" s="213"/>
      <c r="BC281" s="162"/>
      <c r="BD281" s="162"/>
      <c r="BE281" s="162"/>
      <c r="BF281" s="162"/>
      <c r="BG281" s="162"/>
      <c r="BH281" s="162"/>
      <c r="BI281" s="162"/>
      <c r="BJ281" s="162"/>
      <c r="BK281" s="162"/>
      <c r="BL281" s="162"/>
      <c r="BM281" s="162"/>
      <c r="BN281" s="162"/>
      <c r="BO281" s="162"/>
      <c r="BP281" s="162"/>
      <c r="BQ281" s="162"/>
      <c r="BR281" s="162"/>
      <c r="BS281" s="162"/>
      <c r="EF281" s="149"/>
    </row>
    <row r="282" spans="1:136" ht="15.75" customHeight="1">
      <c r="A282" s="166"/>
      <c r="B282" s="149"/>
      <c r="C282" s="167"/>
      <c r="D282" s="151"/>
      <c r="Z282" s="149"/>
      <c r="BB282" s="213"/>
      <c r="BC282" s="162"/>
      <c r="BD282" s="162"/>
      <c r="BE282" s="162"/>
      <c r="BF282" s="162"/>
      <c r="BG282" s="162"/>
      <c r="BH282" s="162"/>
      <c r="BI282" s="162"/>
      <c r="BJ282" s="162"/>
      <c r="BK282" s="162"/>
      <c r="BL282" s="162"/>
      <c r="BM282" s="162"/>
      <c r="BN282" s="162"/>
      <c r="BO282" s="162"/>
      <c r="BP282" s="162"/>
      <c r="BQ282" s="162"/>
      <c r="BR282" s="162"/>
      <c r="BS282" s="162"/>
      <c r="EF282" s="149"/>
    </row>
    <row r="283" spans="1:136" ht="15.75" customHeight="1">
      <c r="A283" s="166"/>
      <c r="B283" s="149"/>
      <c r="C283" s="167"/>
      <c r="D283" s="151"/>
      <c r="Z283" s="149"/>
      <c r="BB283" s="213"/>
      <c r="BC283" s="162"/>
      <c r="BD283" s="162"/>
      <c r="BE283" s="162"/>
      <c r="BF283" s="162"/>
      <c r="BG283" s="162"/>
      <c r="BH283" s="162"/>
      <c r="BI283" s="162"/>
      <c r="BJ283" s="162"/>
      <c r="BK283" s="162"/>
      <c r="BL283" s="162"/>
      <c r="BM283" s="162"/>
      <c r="BN283" s="162"/>
      <c r="BO283" s="162"/>
      <c r="BP283" s="162"/>
      <c r="BQ283" s="162"/>
      <c r="BR283" s="162"/>
      <c r="BS283" s="162"/>
      <c r="EF283" s="149"/>
    </row>
    <row r="284" spans="1:136" ht="15.75" customHeight="1">
      <c r="A284" s="166"/>
      <c r="B284" s="149"/>
      <c r="C284" s="167"/>
      <c r="D284" s="151"/>
      <c r="Z284" s="149"/>
      <c r="BB284" s="213"/>
      <c r="BC284" s="162"/>
      <c r="BD284" s="162"/>
      <c r="BE284" s="162"/>
      <c r="BF284" s="162"/>
      <c r="BG284" s="162"/>
      <c r="BH284" s="162"/>
      <c r="BI284" s="162"/>
      <c r="BJ284" s="162"/>
      <c r="BK284" s="162"/>
      <c r="BL284" s="162"/>
      <c r="BM284" s="162"/>
      <c r="BN284" s="162"/>
      <c r="BO284" s="162"/>
      <c r="BP284" s="162"/>
      <c r="BQ284" s="162"/>
      <c r="BR284" s="162"/>
      <c r="BS284" s="162"/>
      <c r="EF284" s="149"/>
    </row>
    <row r="285" spans="1:136" ht="15.75" customHeight="1">
      <c r="A285" s="166"/>
      <c r="B285" s="149"/>
      <c r="C285" s="167"/>
      <c r="D285" s="151"/>
      <c r="Z285" s="149"/>
      <c r="BB285" s="213"/>
      <c r="BC285" s="162"/>
      <c r="BD285" s="162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  <c r="BR285" s="162"/>
      <c r="BS285" s="162"/>
      <c r="EF285" s="149"/>
    </row>
    <row r="286" spans="1:136" ht="15.75" customHeight="1">
      <c r="A286" s="166"/>
      <c r="B286" s="149"/>
      <c r="C286" s="167"/>
      <c r="D286" s="151"/>
      <c r="Z286" s="149"/>
      <c r="BB286" s="213"/>
      <c r="BC286" s="162"/>
      <c r="BD286" s="162"/>
      <c r="BE286" s="162"/>
      <c r="BF286" s="162"/>
      <c r="BG286" s="162"/>
      <c r="BH286" s="162"/>
      <c r="BI286" s="162"/>
      <c r="BJ286" s="162"/>
      <c r="BK286" s="162"/>
      <c r="BL286" s="162"/>
      <c r="BM286" s="162"/>
      <c r="BN286" s="162"/>
      <c r="BO286" s="162"/>
      <c r="BP286" s="162"/>
      <c r="BQ286" s="162"/>
      <c r="BR286" s="162"/>
      <c r="BS286" s="162"/>
      <c r="EF286" s="149"/>
    </row>
    <row r="287" spans="1:136" ht="15.75" customHeight="1">
      <c r="A287" s="166"/>
      <c r="B287" s="149"/>
      <c r="C287" s="167"/>
      <c r="D287" s="151"/>
      <c r="Z287" s="149"/>
      <c r="BB287" s="213"/>
      <c r="BC287" s="162"/>
      <c r="BD287" s="162"/>
      <c r="BE287" s="162"/>
      <c r="BF287" s="162"/>
      <c r="BG287" s="162"/>
      <c r="BH287" s="162"/>
      <c r="BI287" s="162"/>
      <c r="BJ287" s="162"/>
      <c r="BK287" s="162"/>
      <c r="BL287" s="162"/>
      <c r="BM287" s="162"/>
      <c r="BN287" s="162"/>
      <c r="BO287" s="162"/>
      <c r="BP287" s="162"/>
      <c r="BQ287" s="162"/>
      <c r="BR287" s="162"/>
      <c r="BS287" s="162"/>
      <c r="EF287" s="149"/>
    </row>
    <row r="288" spans="1:136" ht="15.75" customHeight="1">
      <c r="A288" s="166"/>
      <c r="B288" s="149"/>
      <c r="C288" s="167"/>
      <c r="D288" s="151"/>
      <c r="Z288" s="149"/>
      <c r="BB288" s="213"/>
      <c r="BC288" s="162"/>
      <c r="BD288" s="162"/>
      <c r="BE288" s="162"/>
      <c r="BF288" s="162"/>
      <c r="BG288" s="162"/>
      <c r="BH288" s="162"/>
      <c r="BI288" s="162"/>
      <c r="BJ288" s="162"/>
      <c r="BK288" s="162"/>
      <c r="BL288" s="162"/>
      <c r="BM288" s="162"/>
      <c r="BN288" s="162"/>
      <c r="BO288" s="162"/>
      <c r="BP288" s="162"/>
      <c r="BQ288" s="162"/>
      <c r="BR288" s="162"/>
      <c r="BS288" s="162"/>
      <c r="EF288" s="149"/>
    </row>
    <row r="289" spans="1:136" ht="15.75" customHeight="1">
      <c r="A289" s="166"/>
      <c r="B289" s="149"/>
      <c r="C289" s="167"/>
      <c r="D289" s="151"/>
      <c r="Z289" s="149"/>
      <c r="BB289" s="213"/>
      <c r="BC289" s="162"/>
      <c r="BD289" s="162"/>
      <c r="BE289" s="162"/>
      <c r="BF289" s="162"/>
      <c r="BG289" s="162"/>
      <c r="BH289" s="162"/>
      <c r="BI289" s="162"/>
      <c r="BJ289" s="162"/>
      <c r="BK289" s="162"/>
      <c r="BL289" s="162"/>
      <c r="BM289" s="162"/>
      <c r="BN289" s="162"/>
      <c r="BO289" s="162"/>
      <c r="BP289" s="162"/>
      <c r="BQ289" s="162"/>
      <c r="BR289" s="162"/>
      <c r="BS289" s="162"/>
      <c r="EF289" s="149"/>
    </row>
    <row r="290" spans="1:136" ht="15.75" customHeight="1">
      <c r="A290" s="166"/>
      <c r="B290" s="149"/>
      <c r="C290" s="167"/>
      <c r="D290" s="151"/>
      <c r="Z290" s="149"/>
      <c r="BB290" s="213"/>
      <c r="BC290" s="162"/>
      <c r="BD290" s="162"/>
      <c r="BE290" s="162"/>
      <c r="BF290" s="162"/>
      <c r="BG290" s="162"/>
      <c r="BH290" s="162"/>
      <c r="BI290" s="162"/>
      <c r="BJ290" s="162"/>
      <c r="BK290" s="162"/>
      <c r="BL290" s="162"/>
      <c r="BM290" s="162"/>
      <c r="BN290" s="162"/>
      <c r="BO290" s="162"/>
      <c r="BP290" s="162"/>
      <c r="BQ290" s="162"/>
      <c r="BR290" s="162"/>
      <c r="BS290" s="162"/>
      <c r="EF290" s="149"/>
    </row>
    <row r="291" spans="1:136" ht="15.75" customHeight="1">
      <c r="A291" s="166"/>
      <c r="B291" s="149"/>
      <c r="C291" s="167"/>
      <c r="D291" s="151"/>
      <c r="Z291" s="149"/>
      <c r="BB291" s="213"/>
      <c r="BC291" s="162"/>
      <c r="BD291" s="162"/>
      <c r="BE291" s="162"/>
      <c r="BF291" s="162"/>
      <c r="BG291" s="162"/>
      <c r="BH291" s="162"/>
      <c r="BI291" s="162"/>
      <c r="BJ291" s="162"/>
      <c r="BK291" s="162"/>
      <c r="BL291" s="162"/>
      <c r="BM291" s="162"/>
      <c r="BN291" s="162"/>
      <c r="BO291" s="162"/>
      <c r="BP291" s="162"/>
      <c r="BQ291" s="162"/>
      <c r="BR291" s="162"/>
      <c r="BS291" s="162"/>
      <c r="EF291" s="149"/>
    </row>
    <row r="292" spans="1:136" ht="15.75" customHeight="1">
      <c r="A292" s="166"/>
      <c r="B292" s="149"/>
      <c r="C292" s="167"/>
      <c r="D292" s="151"/>
      <c r="Z292" s="149"/>
      <c r="BB292" s="213"/>
      <c r="BC292" s="162"/>
      <c r="BD292" s="162"/>
      <c r="BE292" s="162"/>
      <c r="BF292" s="162"/>
      <c r="BG292" s="162"/>
      <c r="BH292" s="162"/>
      <c r="BI292" s="162"/>
      <c r="BJ292" s="162"/>
      <c r="BK292" s="162"/>
      <c r="BL292" s="162"/>
      <c r="BM292" s="162"/>
      <c r="BN292" s="162"/>
      <c r="BO292" s="162"/>
      <c r="BP292" s="162"/>
      <c r="BQ292" s="162"/>
      <c r="BR292" s="162"/>
      <c r="BS292" s="162"/>
      <c r="EF292" s="149"/>
    </row>
    <row r="293" spans="1:136" ht="15.75" customHeight="1">
      <c r="A293" s="166"/>
      <c r="B293" s="149"/>
      <c r="C293" s="167"/>
      <c r="D293" s="151"/>
      <c r="Z293" s="149"/>
      <c r="BB293" s="213"/>
      <c r="BC293" s="162"/>
      <c r="BD293" s="162"/>
      <c r="BE293" s="162"/>
      <c r="BF293" s="162"/>
      <c r="BG293" s="162"/>
      <c r="BH293" s="162"/>
      <c r="BI293" s="162"/>
      <c r="BJ293" s="162"/>
      <c r="BK293" s="162"/>
      <c r="BL293" s="162"/>
      <c r="BM293" s="162"/>
      <c r="BN293" s="162"/>
      <c r="BO293" s="162"/>
      <c r="BP293" s="162"/>
      <c r="BQ293" s="162"/>
      <c r="BR293" s="162"/>
      <c r="BS293" s="162"/>
      <c r="EF293" s="149"/>
    </row>
    <row r="294" spans="1:136" ht="15.75" customHeight="1">
      <c r="A294" s="166"/>
      <c r="B294" s="149"/>
      <c r="C294" s="167"/>
      <c r="D294" s="151"/>
      <c r="Z294" s="149"/>
      <c r="BB294" s="213"/>
      <c r="BC294" s="162"/>
      <c r="BD294" s="162"/>
      <c r="BE294" s="162"/>
      <c r="BF294" s="162"/>
      <c r="BG294" s="162"/>
      <c r="BH294" s="162"/>
      <c r="BI294" s="162"/>
      <c r="BJ294" s="162"/>
      <c r="BK294" s="162"/>
      <c r="BL294" s="162"/>
      <c r="BM294" s="162"/>
      <c r="BN294" s="162"/>
      <c r="BO294" s="162"/>
      <c r="BP294" s="162"/>
      <c r="BQ294" s="162"/>
      <c r="BR294" s="162"/>
      <c r="BS294" s="162"/>
      <c r="EF294" s="149"/>
    </row>
    <row r="295" spans="1:136" ht="15.75" customHeight="1">
      <c r="A295" s="166"/>
      <c r="B295" s="149"/>
      <c r="C295" s="167"/>
      <c r="D295" s="151"/>
      <c r="Z295" s="149"/>
      <c r="BB295" s="213"/>
      <c r="BC295" s="162"/>
      <c r="BD295" s="162"/>
      <c r="BE295" s="162"/>
      <c r="BF295" s="162"/>
      <c r="BG295" s="162"/>
      <c r="BH295" s="162"/>
      <c r="BI295" s="162"/>
      <c r="BJ295" s="162"/>
      <c r="BK295" s="162"/>
      <c r="BL295" s="162"/>
      <c r="BM295" s="162"/>
      <c r="BN295" s="162"/>
      <c r="BO295" s="162"/>
      <c r="BP295" s="162"/>
      <c r="BQ295" s="162"/>
      <c r="BR295" s="162"/>
      <c r="BS295" s="162"/>
      <c r="EF295" s="149"/>
    </row>
    <row r="296" spans="1:136" ht="15.75" customHeight="1">
      <c r="A296" s="166"/>
      <c r="B296" s="149"/>
      <c r="C296" s="167"/>
      <c r="D296" s="151"/>
      <c r="Z296" s="149"/>
      <c r="BB296" s="213"/>
      <c r="BC296" s="162"/>
      <c r="BD296" s="162"/>
      <c r="BE296" s="162"/>
      <c r="BF296" s="162"/>
      <c r="BG296" s="162"/>
      <c r="BH296" s="162"/>
      <c r="BI296" s="162"/>
      <c r="BJ296" s="162"/>
      <c r="BK296" s="162"/>
      <c r="BL296" s="162"/>
      <c r="BM296" s="162"/>
      <c r="BN296" s="162"/>
      <c r="BO296" s="162"/>
      <c r="BP296" s="162"/>
      <c r="BQ296" s="162"/>
      <c r="BR296" s="162"/>
      <c r="BS296" s="162"/>
      <c r="EF296" s="149"/>
    </row>
    <row r="297" spans="1:136" ht="15.75" customHeight="1">
      <c r="A297" s="166"/>
      <c r="B297" s="149"/>
      <c r="C297" s="167"/>
      <c r="D297" s="151"/>
      <c r="Z297" s="149"/>
      <c r="BB297" s="213"/>
      <c r="BC297" s="162"/>
      <c r="BD297" s="162"/>
      <c r="BE297" s="162"/>
      <c r="BF297" s="162"/>
      <c r="BG297" s="162"/>
      <c r="BH297" s="162"/>
      <c r="BI297" s="162"/>
      <c r="BJ297" s="162"/>
      <c r="BK297" s="162"/>
      <c r="BL297" s="162"/>
      <c r="BM297" s="162"/>
      <c r="BN297" s="162"/>
      <c r="BO297" s="162"/>
      <c r="BP297" s="162"/>
      <c r="BQ297" s="162"/>
      <c r="BR297" s="162"/>
      <c r="BS297" s="162"/>
      <c r="EF297" s="149"/>
    </row>
    <row r="298" spans="1:136" ht="15.75" customHeight="1">
      <c r="A298" s="166"/>
      <c r="B298" s="149"/>
      <c r="C298" s="167"/>
      <c r="D298" s="151"/>
      <c r="Z298" s="149"/>
      <c r="BB298" s="213"/>
      <c r="BC298" s="162"/>
      <c r="BD298" s="162"/>
      <c r="BE298" s="162"/>
      <c r="BF298" s="162"/>
      <c r="BG298" s="162"/>
      <c r="BH298" s="162"/>
      <c r="BI298" s="162"/>
      <c r="BJ298" s="162"/>
      <c r="BK298" s="162"/>
      <c r="BL298" s="162"/>
      <c r="BM298" s="162"/>
      <c r="BN298" s="162"/>
      <c r="BO298" s="162"/>
      <c r="BP298" s="162"/>
      <c r="BQ298" s="162"/>
      <c r="BR298" s="162"/>
      <c r="BS298" s="162"/>
      <c r="EF298" s="149"/>
    </row>
    <row r="299" spans="1:136" ht="15.75" customHeight="1">
      <c r="A299" s="166"/>
      <c r="B299" s="149"/>
      <c r="C299" s="167"/>
      <c r="D299" s="151"/>
      <c r="Z299" s="149"/>
      <c r="BB299" s="213"/>
      <c r="BC299" s="162"/>
      <c r="BD299" s="162"/>
      <c r="BE299" s="162"/>
      <c r="BF299" s="162"/>
      <c r="BG299" s="162"/>
      <c r="BH299" s="162"/>
      <c r="BI299" s="162"/>
      <c r="BJ299" s="162"/>
      <c r="BK299" s="162"/>
      <c r="BL299" s="162"/>
      <c r="BM299" s="162"/>
      <c r="BN299" s="162"/>
      <c r="BO299" s="162"/>
      <c r="BP299" s="162"/>
      <c r="BQ299" s="162"/>
      <c r="BR299" s="162"/>
      <c r="BS299" s="162"/>
      <c r="EF299" s="149"/>
    </row>
    <row r="300" spans="1:136" ht="15.75" customHeight="1">
      <c r="A300" s="166"/>
      <c r="B300" s="149"/>
      <c r="C300" s="167"/>
      <c r="D300" s="151"/>
      <c r="Z300" s="149"/>
      <c r="BB300" s="213"/>
      <c r="BC300" s="162"/>
      <c r="BD300" s="162"/>
      <c r="BE300" s="162"/>
      <c r="BF300" s="162"/>
      <c r="BG300" s="162"/>
      <c r="BH300" s="162"/>
      <c r="BI300" s="162"/>
      <c r="BJ300" s="162"/>
      <c r="BK300" s="162"/>
      <c r="BL300" s="162"/>
      <c r="BM300" s="162"/>
      <c r="BN300" s="162"/>
      <c r="BO300" s="162"/>
      <c r="BP300" s="162"/>
      <c r="BQ300" s="162"/>
      <c r="BR300" s="162"/>
      <c r="BS300" s="162"/>
      <c r="EF300" s="149"/>
    </row>
    <row r="301" spans="1:136" ht="15.75" customHeight="1">
      <c r="A301" s="166"/>
      <c r="B301" s="149"/>
      <c r="C301" s="167"/>
      <c r="D301" s="151"/>
      <c r="Z301" s="149"/>
      <c r="BB301" s="213"/>
      <c r="BC301" s="162"/>
      <c r="BD301" s="162"/>
      <c r="BE301" s="162"/>
      <c r="BF301" s="162"/>
      <c r="BG301" s="162"/>
      <c r="BH301" s="162"/>
      <c r="BI301" s="162"/>
      <c r="BJ301" s="162"/>
      <c r="BK301" s="162"/>
      <c r="BL301" s="162"/>
      <c r="BM301" s="162"/>
      <c r="BN301" s="162"/>
      <c r="BO301" s="162"/>
      <c r="BP301" s="162"/>
      <c r="BQ301" s="162"/>
      <c r="BR301" s="162"/>
      <c r="BS301" s="162"/>
      <c r="EF301" s="149"/>
    </row>
    <row r="302" spans="1:136" ht="15.75" customHeight="1">
      <c r="A302" s="166"/>
      <c r="B302" s="149"/>
      <c r="C302" s="167"/>
      <c r="D302" s="151"/>
      <c r="Z302" s="149"/>
      <c r="BB302" s="213"/>
      <c r="BC302" s="162"/>
      <c r="BD302" s="162"/>
      <c r="BE302" s="162"/>
      <c r="BF302" s="162"/>
      <c r="BG302" s="162"/>
      <c r="BH302" s="162"/>
      <c r="BI302" s="162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EF302" s="149"/>
    </row>
    <row r="303" spans="1:136" ht="15.75" customHeight="1">
      <c r="A303" s="166"/>
      <c r="B303" s="149"/>
      <c r="C303" s="167"/>
      <c r="D303" s="151"/>
      <c r="Z303" s="149"/>
      <c r="BB303" s="213"/>
      <c r="BC303" s="162"/>
      <c r="BD303" s="162"/>
      <c r="BE303" s="162"/>
      <c r="BF303" s="162"/>
      <c r="BG303" s="162"/>
      <c r="BH303" s="162"/>
      <c r="BI303" s="162"/>
      <c r="BJ303" s="162"/>
      <c r="BK303" s="162"/>
      <c r="BL303" s="162"/>
      <c r="BM303" s="162"/>
      <c r="BN303" s="162"/>
      <c r="BO303" s="162"/>
      <c r="BP303" s="162"/>
      <c r="BQ303" s="162"/>
      <c r="BR303" s="162"/>
      <c r="BS303" s="162"/>
      <c r="EF303" s="149"/>
    </row>
    <row r="304" spans="1:136" ht="15.75" customHeight="1">
      <c r="A304" s="166"/>
      <c r="B304" s="149"/>
      <c r="C304" s="167"/>
      <c r="D304" s="151"/>
      <c r="Z304" s="149"/>
      <c r="BB304" s="213"/>
      <c r="BC304" s="162"/>
      <c r="BD304" s="162"/>
      <c r="BE304" s="162"/>
      <c r="BF304" s="162"/>
      <c r="BG304" s="162"/>
      <c r="BH304" s="162"/>
      <c r="BI304" s="162"/>
      <c r="BJ304" s="162"/>
      <c r="BK304" s="162"/>
      <c r="BL304" s="162"/>
      <c r="BM304" s="162"/>
      <c r="BN304" s="162"/>
      <c r="BO304" s="162"/>
      <c r="BP304" s="162"/>
      <c r="BQ304" s="162"/>
      <c r="BR304" s="162"/>
      <c r="BS304" s="162"/>
      <c r="EF304" s="149"/>
    </row>
    <row r="305" spans="1:136" ht="15.75" customHeight="1">
      <c r="A305" s="166"/>
      <c r="B305" s="149"/>
      <c r="C305" s="167"/>
      <c r="D305" s="151"/>
      <c r="Z305" s="149"/>
      <c r="BB305" s="213"/>
      <c r="BC305" s="162"/>
      <c r="BD305" s="162"/>
      <c r="BE305" s="162"/>
      <c r="BF305" s="162"/>
      <c r="BG305" s="162"/>
      <c r="BH305" s="162"/>
      <c r="BI305" s="162"/>
      <c r="BJ305" s="162"/>
      <c r="BK305" s="162"/>
      <c r="BL305" s="162"/>
      <c r="BM305" s="162"/>
      <c r="BN305" s="162"/>
      <c r="BO305" s="162"/>
      <c r="BP305" s="162"/>
      <c r="BQ305" s="162"/>
      <c r="BR305" s="162"/>
      <c r="BS305" s="162"/>
      <c r="EF305" s="149"/>
    </row>
    <row r="306" spans="1:136" ht="15.75" customHeight="1">
      <c r="A306" s="166"/>
      <c r="B306" s="149"/>
      <c r="C306" s="167"/>
      <c r="D306" s="151"/>
      <c r="Z306" s="149"/>
      <c r="BB306" s="213"/>
      <c r="BC306" s="162"/>
      <c r="BD306" s="162"/>
      <c r="BE306" s="162"/>
      <c r="BF306" s="162"/>
      <c r="BG306" s="162"/>
      <c r="BH306" s="162"/>
      <c r="BI306" s="162"/>
      <c r="BJ306" s="162"/>
      <c r="BK306" s="162"/>
      <c r="BL306" s="162"/>
      <c r="BM306" s="162"/>
      <c r="BN306" s="162"/>
      <c r="BO306" s="162"/>
      <c r="BP306" s="162"/>
      <c r="BQ306" s="162"/>
      <c r="BR306" s="162"/>
      <c r="BS306" s="162"/>
      <c r="EF306" s="149"/>
    </row>
    <row r="307" spans="1:136" ht="15.75" customHeight="1">
      <c r="A307" s="166"/>
      <c r="B307" s="149"/>
      <c r="C307" s="167"/>
      <c r="D307" s="151"/>
      <c r="Z307" s="149"/>
      <c r="BB307" s="213"/>
      <c r="BC307" s="162"/>
      <c r="BD307" s="162"/>
      <c r="BE307" s="162"/>
      <c r="BF307" s="162"/>
      <c r="BG307" s="162"/>
      <c r="BH307" s="162"/>
      <c r="BI307" s="162"/>
      <c r="BJ307" s="162"/>
      <c r="BK307" s="162"/>
      <c r="BL307" s="162"/>
      <c r="BM307" s="162"/>
      <c r="BN307" s="162"/>
      <c r="BO307" s="162"/>
      <c r="BP307" s="162"/>
      <c r="BQ307" s="162"/>
      <c r="BR307" s="162"/>
      <c r="BS307" s="162"/>
      <c r="EF307" s="149"/>
    </row>
    <row r="308" spans="1:136" ht="15.75" customHeight="1">
      <c r="A308" s="166"/>
      <c r="B308" s="149"/>
      <c r="C308" s="167"/>
      <c r="D308" s="151"/>
      <c r="Z308" s="149"/>
      <c r="BB308" s="213"/>
      <c r="BC308" s="162"/>
      <c r="BD308" s="162"/>
      <c r="BE308" s="162"/>
      <c r="BF308" s="162"/>
      <c r="BG308" s="162"/>
      <c r="BH308" s="162"/>
      <c r="BI308" s="162"/>
      <c r="BJ308" s="162"/>
      <c r="BK308" s="162"/>
      <c r="BL308" s="162"/>
      <c r="BM308" s="162"/>
      <c r="BN308" s="162"/>
      <c r="BO308" s="162"/>
      <c r="BP308" s="162"/>
      <c r="BQ308" s="162"/>
      <c r="BR308" s="162"/>
      <c r="BS308" s="162"/>
      <c r="EF308" s="149"/>
    </row>
    <row r="309" spans="1:136" ht="15.75" customHeight="1">
      <c r="A309" s="166"/>
      <c r="B309" s="149"/>
      <c r="C309" s="167"/>
      <c r="D309" s="151"/>
      <c r="Z309" s="149"/>
      <c r="BB309" s="213"/>
      <c r="BC309" s="162"/>
      <c r="BD309" s="162"/>
      <c r="BE309" s="162"/>
      <c r="BF309" s="162"/>
      <c r="BG309" s="162"/>
      <c r="BH309" s="162"/>
      <c r="BI309" s="162"/>
      <c r="BJ309" s="162"/>
      <c r="BK309" s="162"/>
      <c r="BL309" s="162"/>
      <c r="BM309" s="162"/>
      <c r="BN309" s="162"/>
      <c r="BO309" s="162"/>
      <c r="BP309" s="162"/>
      <c r="BQ309" s="162"/>
      <c r="BR309" s="162"/>
      <c r="BS309" s="162"/>
      <c r="EF309" s="149"/>
    </row>
    <row r="310" spans="1:136" ht="15.75" customHeight="1">
      <c r="A310" s="166"/>
      <c r="B310" s="149"/>
      <c r="C310" s="167"/>
      <c r="D310" s="151"/>
      <c r="Z310" s="149"/>
      <c r="BB310" s="213"/>
      <c r="BC310" s="162"/>
      <c r="BD310" s="162"/>
      <c r="BE310" s="162"/>
      <c r="BF310" s="162"/>
      <c r="BG310" s="162"/>
      <c r="BH310" s="162"/>
      <c r="BI310" s="162"/>
      <c r="BJ310" s="162"/>
      <c r="BK310" s="162"/>
      <c r="BL310" s="162"/>
      <c r="BM310" s="162"/>
      <c r="BN310" s="162"/>
      <c r="BO310" s="162"/>
      <c r="BP310" s="162"/>
      <c r="BQ310" s="162"/>
      <c r="BR310" s="162"/>
      <c r="BS310" s="162"/>
      <c r="EF310" s="149"/>
    </row>
    <row r="311" spans="1:136" ht="15.75" customHeight="1">
      <c r="A311" s="166"/>
      <c r="B311" s="149"/>
      <c r="C311" s="167"/>
      <c r="D311" s="151"/>
      <c r="Z311" s="149"/>
      <c r="BB311" s="213"/>
      <c r="BC311" s="162"/>
      <c r="BD311" s="162"/>
      <c r="BE311" s="162"/>
      <c r="BF311" s="162"/>
      <c r="BG311" s="162"/>
      <c r="BH311" s="162"/>
      <c r="BI311" s="162"/>
      <c r="BJ311" s="162"/>
      <c r="BK311" s="162"/>
      <c r="BL311" s="162"/>
      <c r="BM311" s="162"/>
      <c r="BN311" s="162"/>
      <c r="BO311" s="162"/>
      <c r="BP311" s="162"/>
      <c r="BQ311" s="162"/>
      <c r="BR311" s="162"/>
      <c r="BS311" s="162"/>
      <c r="EF311" s="149"/>
    </row>
    <row r="312" spans="1:136" ht="15.75" customHeight="1">
      <c r="A312" s="166"/>
      <c r="B312" s="149"/>
      <c r="C312" s="167"/>
      <c r="D312" s="151"/>
      <c r="Z312" s="149"/>
      <c r="BB312" s="213"/>
      <c r="BC312" s="162"/>
      <c r="BD312" s="162"/>
      <c r="BE312" s="162"/>
      <c r="BF312" s="162"/>
      <c r="BG312" s="162"/>
      <c r="BH312" s="162"/>
      <c r="BI312" s="162"/>
      <c r="BJ312" s="162"/>
      <c r="BK312" s="162"/>
      <c r="BL312" s="162"/>
      <c r="BM312" s="162"/>
      <c r="BN312" s="162"/>
      <c r="BO312" s="162"/>
      <c r="BP312" s="162"/>
      <c r="BQ312" s="162"/>
      <c r="BR312" s="162"/>
      <c r="BS312" s="162"/>
      <c r="EF312" s="149"/>
    </row>
    <row r="313" spans="1:136" ht="15.75" customHeight="1">
      <c r="A313" s="166"/>
      <c r="B313" s="149"/>
      <c r="C313" s="167"/>
      <c r="D313" s="151"/>
      <c r="Z313" s="149"/>
      <c r="BB313" s="213"/>
      <c r="BC313" s="162"/>
      <c r="BD313" s="162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EF313" s="149"/>
    </row>
    <row r="314" spans="1:136" ht="15.75" customHeight="1">
      <c r="A314" s="166"/>
      <c r="B314" s="149"/>
      <c r="C314" s="167"/>
      <c r="D314" s="151"/>
      <c r="Z314" s="149"/>
      <c r="BB314" s="213"/>
      <c r="BC314" s="162"/>
      <c r="BD314" s="162"/>
      <c r="BE314" s="162"/>
      <c r="BF314" s="162"/>
      <c r="BG314" s="162"/>
      <c r="BH314" s="162"/>
      <c r="BI314" s="162"/>
      <c r="BJ314" s="162"/>
      <c r="BK314" s="162"/>
      <c r="BL314" s="162"/>
      <c r="BM314" s="162"/>
      <c r="BN314" s="162"/>
      <c r="BO314" s="162"/>
      <c r="BP314" s="162"/>
      <c r="BQ314" s="162"/>
      <c r="BR314" s="162"/>
      <c r="BS314" s="162"/>
      <c r="EF314" s="149"/>
    </row>
    <row r="315" spans="1:136" ht="15.75" customHeight="1">
      <c r="A315" s="166"/>
      <c r="B315" s="149"/>
      <c r="C315" s="167"/>
      <c r="D315" s="151"/>
      <c r="Z315" s="149"/>
      <c r="BB315" s="213"/>
      <c r="BC315" s="162"/>
      <c r="BD315" s="162"/>
      <c r="BE315" s="162"/>
      <c r="BF315" s="162"/>
      <c r="BG315" s="162"/>
      <c r="BH315" s="162"/>
      <c r="BI315" s="162"/>
      <c r="BJ315" s="162"/>
      <c r="BK315" s="162"/>
      <c r="BL315" s="162"/>
      <c r="BM315" s="162"/>
      <c r="BN315" s="162"/>
      <c r="BO315" s="162"/>
      <c r="BP315" s="162"/>
      <c r="BQ315" s="162"/>
      <c r="BR315" s="162"/>
      <c r="BS315" s="162"/>
      <c r="EF315" s="149"/>
    </row>
    <row r="316" spans="1:136" ht="15.75" customHeight="1">
      <c r="A316" s="166"/>
      <c r="B316" s="149"/>
      <c r="C316" s="167"/>
      <c r="D316" s="151"/>
      <c r="Z316" s="149"/>
      <c r="BB316" s="213"/>
      <c r="BC316" s="162"/>
      <c r="BD316" s="162"/>
      <c r="BE316" s="162"/>
      <c r="BF316" s="162"/>
      <c r="BG316" s="162"/>
      <c r="BH316" s="162"/>
      <c r="BI316" s="162"/>
      <c r="BJ316" s="162"/>
      <c r="BK316" s="162"/>
      <c r="BL316" s="162"/>
      <c r="BM316" s="162"/>
      <c r="BN316" s="162"/>
      <c r="BO316" s="162"/>
      <c r="BP316" s="162"/>
      <c r="BQ316" s="162"/>
      <c r="BR316" s="162"/>
      <c r="BS316" s="162"/>
      <c r="EF316" s="149"/>
    </row>
    <row r="317" spans="1:136" ht="15.75" customHeight="1">
      <c r="A317" s="166"/>
      <c r="B317" s="149"/>
      <c r="C317" s="167"/>
      <c r="D317" s="151"/>
      <c r="Z317" s="149"/>
      <c r="BB317" s="213"/>
      <c r="BC317" s="162"/>
      <c r="BD317" s="162"/>
      <c r="BE317" s="162"/>
      <c r="BF317" s="162"/>
      <c r="BG317" s="162"/>
      <c r="BH317" s="162"/>
      <c r="BI317" s="162"/>
      <c r="BJ317" s="162"/>
      <c r="BK317" s="162"/>
      <c r="BL317" s="162"/>
      <c r="BM317" s="162"/>
      <c r="BN317" s="162"/>
      <c r="BO317" s="162"/>
      <c r="BP317" s="162"/>
      <c r="BQ317" s="162"/>
      <c r="BR317" s="162"/>
      <c r="BS317" s="162"/>
      <c r="EF317" s="149"/>
    </row>
    <row r="318" spans="1:136" ht="15.75" customHeight="1">
      <c r="A318" s="166"/>
      <c r="B318" s="149"/>
      <c r="C318" s="167"/>
      <c r="D318" s="151"/>
      <c r="Z318" s="149"/>
      <c r="BB318" s="213"/>
      <c r="BC318" s="162"/>
      <c r="BD318" s="162"/>
      <c r="BE318" s="162"/>
      <c r="BF318" s="162"/>
      <c r="BG318" s="162"/>
      <c r="BH318" s="162"/>
      <c r="BI318" s="162"/>
      <c r="BJ318" s="162"/>
      <c r="BK318" s="162"/>
      <c r="BL318" s="162"/>
      <c r="BM318" s="162"/>
      <c r="BN318" s="162"/>
      <c r="BO318" s="162"/>
      <c r="BP318" s="162"/>
      <c r="BQ318" s="162"/>
      <c r="BR318" s="162"/>
      <c r="BS318" s="162"/>
      <c r="EF318" s="149"/>
    </row>
    <row r="319" spans="1:136" ht="15.75" customHeight="1">
      <c r="A319" s="166"/>
      <c r="B319" s="149"/>
      <c r="C319" s="167"/>
      <c r="D319" s="151"/>
      <c r="Z319" s="149"/>
      <c r="BB319" s="213"/>
      <c r="BC319" s="162"/>
      <c r="BD319" s="162"/>
      <c r="BE319" s="162"/>
      <c r="BF319" s="162"/>
      <c r="BG319" s="162"/>
      <c r="BH319" s="162"/>
      <c r="BI319" s="162"/>
      <c r="BJ319" s="162"/>
      <c r="BK319" s="162"/>
      <c r="BL319" s="162"/>
      <c r="BM319" s="162"/>
      <c r="BN319" s="162"/>
      <c r="BO319" s="162"/>
      <c r="BP319" s="162"/>
      <c r="BQ319" s="162"/>
      <c r="BR319" s="162"/>
      <c r="BS319" s="162"/>
      <c r="EF319" s="149"/>
    </row>
    <row r="320" spans="1:136" ht="15.75" customHeight="1">
      <c r="A320" s="166"/>
      <c r="B320" s="149"/>
      <c r="C320" s="167"/>
      <c r="D320" s="151"/>
      <c r="Z320" s="149"/>
      <c r="BB320" s="213"/>
      <c r="BC320" s="162"/>
      <c r="BD320" s="162"/>
      <c r="BE320" s="162"/>
      <c r="BF320" s="162"/>
      <c r="BG320" s="162"/>
      <c r="BH320" s="162"/>
      <c r="BI320" s="162"/>
      <c r="BJ320" s="162"/>
      <c r="BK320" s="162"/>
      <c r="BL320" s="162"/>
      <c r="BM320" s="162"/>
      <c r="BN320" s="162"/>
      <c r="BO320" s="162"/>
      <c r="BP320" s="162"/>
      <c r="BQ320" s="162"/>
      <c r="BR320" s="162"/>
      <c r="BS320" s="162"/>
      <c r="EF320" s="149"/>
    </row>
    <row r="321" spans="1:136" ht="15.75" customHeight="1">
      <c r="A321" s="166"/>
      <c r="B321" s="149"/>
      <c r="C321" s="167"/>
      <c r="D321" s="151"/>
      <c r="Z321" s="149"/>
      <c r="BB321" s="213"/>
      <c r="BC321" s="162"/>
      <c r="BD321" s="162"/>
      <c r="BE321" s="162"/>
      <c r="BF321" s="162"/>
      <c r="BG321" s="162"/>
      <c r="BH321" s="162"/>
      <c r="BI321" s="162"/>
      <c r="BJ321" s="162"/>
      <c r="BK321" s="162"/>
      <c r="BL321" s="162"/>
      <c r="BM321" s="162"/>
      <c r="BN321" s="162"/>
      <c r="BO321" s="162"/>
      <c r="BP321" s="162"/>
      <c r="BQ321" s="162"/>
      <c r="BR321" s="162"/>
      <c r="BS321" s="162"/>
      <c r="EF321" s="149"/>
    </row>
    <row r="322" spans="1:136" ht="15.75" customHeight="1">
      <c r="A322" s="166"/>
      <c r="B322" s="149"/>
      <c r="C322" s="167"/>
      <c r="D322" s="151"/>
      <c r="Z322" s="149"/>
      <c r="BB322" s="213"/>
      <c r="BC322" s="162"/>
      <c r="BD322" s="162"/>
      <c r="BE322" s="162"/>
      <c r="BF322" s="162"/>
      <c r="BG322" s="162"/>
      <c r="BH322" s="162"/>
      <c r="BI322" s="162"/>
      <c r="BJ322" s="162"/>
      <c r="BK322" s="162"/>
      <c r="BL322" s="162"/>
      <c r="BM322" s="162"/>
      <c r="BN322" s="162"/>
      <c r="BO322" s="162"/>
      <c r="BP322" s="162"/>
      <c r="BQ322" s="162"/>
      <c r="BR322" s="162"/>
      <c r="BS322" s="162"/>
      <c r="EF322" s="149"/>
    </row>
    <row r="323" spans="1:136" ht="15.75" customHeight="1">
      <c r="A323" s="166"/>
      <c r="B323" s="149"/>
      <c r="C323" s="167"/>
      <c r="D323" s="151"/>
      <c r="Z323" s="149"/>
      <c r="BB323" s="213"/>
      <c r="BC323" s="162"/>
      <c r="BD323" s="162"/>
      <c r="BE323" s="162"/>
      <c r="BF323" s="162"/>
      <c r="BG323" s="162"/>
      <c r="BH323" s="162"/>
      <c r="BI323" s="162"/>
      <c r="BJ323" s="162"/>
      <c r="BK323" s="162"/>
      <c r="BL323" s="162"/>
      <c r="BM323" s="162"/>
      <c r="BN323" s="162"/>
      <c r="BO323" s="162"/>
      <c r="BP323" s="162"/>
      <c r="BQ323" s="162"/>
      <c r="BR323" s="162"/>
      <c r="BS323" s="162"/>
      <c r="EF323" s="149"/>
    </row>
    <row r="324" spans="1:136" ht="15.75" customHeight="1">
      <c r="A324" s="166"/>
      <c r="B324" s="149"/>
      <c r="C324" s="167"/>
      <c r="D324" s="151"/>
      <c r="Z324" s="149"/>
      <c r="BB324" s="213"/>
      <c r="BC324" s="162"/>
      <c r="BD324" s="162"/>
      <c r="BE324" s="162"/>
      <c r="BF324" s="162"/>
      <c r="BG324" s="162"/>
      <c r="BH324" s="162"/>
      <c r="BI324" s="162"/>
      <c r="BJ324" s="162"/>
      <c r="BK324" s="162"/>
      <c r="BL324" s="162"/>
      <c r="BM324" s="162"/>
      <c r="BN324" s="162"/>
      <c r="BO324" s="162"/>
      <c r="BP324" s="162"/>
      <c r="BQ324" s="162"/>
      <c r="BR324" s="162"/>
      <c r="BS324" s="162"/>
      <c r="EF324" s="149"/>
    </row>
    <row r="325" spans="1:136" ht="15.75" customHeight="1">
      <c r="A325" s="166"/>
      <c r="B325" s="149"/>
      <c r="C325" s="167"/>
      <c r="D325" s="151"/>
      <c r="Z325" s="149"/>
      <c r="BB325" s="213"/>
      <c r="BC325" s="162"/>
      <c r="BD325" s="162"/>
      <c r="BE325" s="162"/>
      <c r="BF325" s="162"/>
      <c r="BG325" s="162"/>
      <c r="BH325" s="162"/>
      <c r="BI325" s="162"/>
      <c r="BJ325" s="162"/>
      <c r="BK325" s="162"/>
      <c r="BL325" s="162"/>
      <c r="BM325" s="162"/>
      <c r="BN325" s="162"/>
      <c r="BO325" s="162"/>
      <c r="BP325" s="162"/>
      <c r="BQ325" s="162"/>
      <c r="BR325" s="162"/>
      <c r="BS325" s="162"/>
      <c r="EF325" s="149"/>
    </row>
    <row r="326" spans="1:136" ht="15.75" customHeight="1">
      <c r="A326" s="166"/>
      <c r="B326" s="149"/>
      <c r="C326" s="167"/>
      <c r="D326" s="151"/>
      <c r="Z326" s="149"/>
      <c r="BB326" s="213"/>
      <c r="BC326" s="162"/>
      <c r="BD326" s="162"/>
      <c r="BE326" s="162"/>
      <c r="BF326" s="162"/>
      <c r="BG326" s="162"/>
      <c r="BH326" s="162"/>
      <c r="BI326" s="162"/>
      <c r="BJ326" s="162"/>
      <c r="BK326" s="162"/>
      <c r="BL326" s="162"/>
      <c r="BM326" s="162"/>
      <c r="BN326" s="162"/>
      <c r="BO326" s="162"/>
      <c r="BP326" s="162"/>
      <c r="BQ326" s="162"/>
      <c r="BR326" s="162"/>
      <c r="BS326" s="162"/>
      <c r="EF326" s="149"/>
    </row>
    <row r="327" spans="1:136" ht="15.75" customHeight="1">
      <c r="A327" s="166"/>
      <c r="B327" s="149"/>
      <c r="C327" s="167"/>
      <c r="D327" s="151"/>
      <c r="Z327" s="149"/>
      <c r="BB327" s="213"/>
      <c r="BC327" s="162"/>
      <c r="BD327" s="162"/>
      <c r="BE327" s="162"/>
      <c r="BF327" s="162"/>
      <c r="BG327" s="162"/>
      <c r="BH327" s="162"/>
      <c r="BI327" s="162"/>
      <c r="BJ327" s="162"/>
      <c r="BK327" s="162"/>
      <c r="BL327" s="162"/>
      <c r="BM327" s="162"/>
      <c r="BN327" s="162"/>
      <c r="BO327" s="162"/>
      <c r="BP327" s="162"/>
      <c r="BQ327" s="162"/>
      <c r="BR327" s="162"/>
      <c r="BS327" s="162"/>
      <c r="EF327" s="149"/>
    </row>
    <row r="328" spans="1:136" ht="15.75" customHeight="1">
      <c r="A328" s="166"/>
      <c r="B328" s="149"/>
      <c r="C328" s="167"/>
      <c r="D328" s="151"/>
      <c r="Z328" s="149"/>
      <c r="BB328" s="213"/>
      <c r="BC328" s="162"/>
      <c r="BD328" s="162"/>
      <c r="BE328" s="162"/>
      <c r="BF328" s="162"/>
      <c r="BG328" s="162"/>
      <c r="BH328" s="162"/>
      <c r="BI328" s="162"/>
      <c r="BJ328" s="162"/>
      <c r="BK328" s="162"/>
      <c r="BL328" s="162"/>
      <c r="BM328" s="162"/>
      <c r="BN328" s="162"/>
      <c r="BO328" s="162"/>
      <c r="BP328" s="162"/>
      <c r="BQ328" s="162"/>
      <c r="BR328" s="162"/>
      <c r="BS328" s="162"/>
      <c r="EF328" s="149"/>
    </row>
    <row r="329" spans="1:136" ht="15.75" customHeight="1">
      <c r="A329" s="166"/>
      <c r="B329" s="149"/>
      <c r="C329" s="167"/>
      <c r="D329" s="151"/>
      <c r="Z329" s="149"/>
      <c r="BB329" s="213"/>
      <c r="BC329" s="162"/>
      <c r="BD329" s="162"/>
      <c r="BE329" s="162"/>
      <c r="BF329" s="162"/>
      <c r="BG329" s="162"/>
      <c r="BH329" s="162"/>
      <c r="BI329" s="162"/>
      <c r="BJ329" s="162"/>
      <c r="BK329" s="162"/>
      <c r="BL329" s="162"/>
      <c r="BM329" s="162"/>
      <c r="BN329" s="162"/>
      <c r="BO329" s="162"/>
      <c r="BP329" s="162"/>
      <c r="BQ329" s="162"/>
      <c r="BR329" s="162"/>
      <c r="BS329" s="162"/>
      <c r="EF329" s="149"/>
    </row>
    <row r="330" spans="1:136" ht="15.75" customHeight="1">
      <c r="A330" s="166"/>
      <c r="B330" s="149"/>
      <c r="C330" s="167"/>
      <c r="D330" s="151"/>
      <c r="Z330" s="149"/>
      <c r="BB330" s="213"/>
      <c r="BC330" s="162"/>
      <c r="BD330" s="162"/>
      <c r="BE330" s="162"/>
      <c r="BF330" s="162"/>
      <c r="BG330" s="162"/>
      <c r="BH330" s="162"/>
      <c r="BI330" s="162"/>
      <c r="BJ330" s="162"/>
      <c r="BK330" s="162"/>
      <c r="BL330" s="162"/>
      <c r="BM330" s="162"/>
      <c r="BN330" s="162"/>
      <c r="BO330" s="162"/>
      <c r="BP330" s="162"/>
      <c r="BQ330" s="162"/>
      <c r="BR330" s="162"/>
      <c r="BS330" s="162"/>
      <c r="EF330" s="149"/>
    </row>
    <row r="331" spans="1:136" ht="15.75" customHeight="1">
      <c r="A331" s="166"/>
      <c r="B331" s="149"/>
      <c r="C331" s="167"/>
      <c r="D331" s="151"/>
      <c r="Z331" s="149"/>
      <c r="BB331" s="213"/>
      <c r="BC331" s="162"/>
      <c r="BD331" s="162"/>
      <c r="BE331" s="162"/>
      <c r="BF331" s="162"/>
      <c r="BG331" s="162"/>
      <c r="BH331" s="162"/>
      <c r="BI331" s="162"/>
      <c r="BJ331" s="162"/>
      <c r="BK331" s="162"/>
      <c r="BL331" s="162"/>
      <c r="BM331" s="162"/>
      <c r="BN331" s="162"/>
      <c r="BO331" s="162"/>
      <c r="BP331" s="162"/>
      <c r="BQ331" s="162"/>
      <c r="BR331" s="162"/>
      <c r="BS331" s="162"/>
      <c r="EF331" s="149"/>
    </row>
    <row r="332" spans="1:136" ht="15.75" customHeight="1">
      <c r="A332" s="166"/>
      <c r="B332" s="149"/>
      <c r="C332" s="167"/>
      <c r="D332" s="151"/>
      <c r="Z332" s="149"/>
      <c r="BB332" s="213"/>
      <c r="BC332" s="162"/>
      <c r="BD332" s="162"/>
      <c r="BE332" s="162"/>
      <c r="BF332" s="162"/>
      <c r="BG332" s="162"/>
      <c r="BH332" s="162"/>
      <c r="BI332" s="162"/>
      <c r="BJ332" s="162"/>
      <c r="BK332" s="162"/>
      <c r="BL332" s="162"/>
      <c r="BM332" s="162"/>
      <c r="BN332" s="162"/>
      <c r="BO332" s="162"/>
      <c r="BP332" s="162"/>
      <c r="BQ332" s="162"/>
      <c r="BR332" s="162"/>
      <c r="BS332" s="162"/>
      <c r="EF332" s="149"/>
    </row>
    <row r="333" spans="1:136" ht="15.75" customHeight="1">
      <c r="A333" s="166"/>
      <c r="B333" s="149"/>
      <c r="C333" s="167"/>
      <c r="D333" s="151"/>
      <c r="Z333" s="149"/>
      <c r="BB333" s="213"/>
      <c r="BC333" s="162"/>
      <c r="BD333" s="162"/>
      <c r="BE333" s="162"/>
      <c r="BF333" s="162"/>
      <c r="BG333" s="162"/>
      <c r="BH333" s="162"/>
      <c r="BI333" s="162"/>
      <c r="BJ333" s="162"/>
      <c r="BK333" s="162"/>
      <c r="BL333" s="162"/>
      <c r="BM333" s="162"/>
      <c r="BN333" s="162"/>
      <c r="BO333" s="162"/>
      <c r="BP333" s="162"/>
      <c r="BQ333" s="162"/>
      <c r="BR333" s="162"/>
      <c r="BS333" s="162"/>
      <c r="EF333" s="149"/>
    </row>
    <row r="334" spans="1:136" ht="15.75" customHeight="1">
      <c r="A334" s="166"/>
      <c r="B334" s="149"/>
      <c r="C334" s="167"/>
      <c r="D334" s="151"/>
      <c r="Z334" s="149"/>
      <c r="BB334" s="213"/>
      <c r="BC334" s="162"/>
      <c r="BD334" s="162"/>
      <c r="BE334" s="162"/>
      <c r="BF334" s="162"/>
      <c r="BG334" s="162"/>
      <c r="BH334" s="162"/>
      <c r="BI334" s="162"/>
      <c r="BJ334" s="162"/>
      <c r="BK334" s="162"/>
      <c r="BL334" s="162"/>
      <c r="BM334" s="162"/>
      <c r="BN334" s="162"/>
      <c r="BO334" s="162"/>
      <c r="BP334" s="162"/>
      <c r="BQ334" s="162"/>
      <c r="BR334" s="162"/>
      <c r="BS334" s="162"/>
      <c r="EF334" s="149"/>
    </row>
    <row r="335" spans="1:136" ht="15.75" customHeight="1">
      <c r="A335" s="166"/>
      <c r="B335" s="149"/>
      <c r="C335" s="167"/>
      <c r="D335" s="151"/>
      <c r="Z335" s="149"/>
      <c r="BB335" s="213"/>
      <c r="BC335" s="162"/>
      <c r="BD335" s="162"/>
      <c r="BE335" s="162"/>
      <c r="BF335" s="162"/>
      <c r="BG335" s="162"/>
      <c r="BH335" s="162"/>
      <c r="BI335" s="162"/>
      <c r="BJ335" s="162"/>
      <c r="BK335" s="162"/>
      <c r="BL335" s="162"/>
      <c r="BM335" s="162"/>
      <c r="BN335" s="162"/>
      <c r="BO335" s="162"/>
      <c r="BP335" s="162"/>
      <c r="BQ335" s="162"/>
      <c r="BR335" s="162"/>
      <c r="BS335" s="162"/>
      <c r="EF335" s="149"/>
    </row>
    <row r="336" spans="1:136" ht="15.75" customHeight="1">
      <c r="A336" s="166"/>
      <c r="B336" s="149"/>
      <c r="C336" s="167"/>
      <c r="D336" s="151"/>
      <c r="Z336" s="149"/>
      <c r="BB336" s="213"/>
      <c r="BC336" s="162"/>
      <c r="BD336" s="162"/>
      <c r="BE336" s="162"/>
      <c r="BF336" s="162"/>
      <c r="BG336" s="162"/>
      <c r="BH336" s="162"/>
      <c r="BI336" s="162"/>
      <c r="BJ336" s="162"/>
      <c r="BK336" s="162"/>
      <c r="BL336" s="162"/>
      <c r="BM336" s="162"/>
      <c r="BN336" s="162"/>
      <c r="BO336" s="162"/>
      <c r="BP336" s="162"/>
      <c r="BQ336" s="162"/>
      <c r="BR336" s="162"/>
      <c r="BS336" s="162"/>
      <c r="EF336" s="149"/>
    </row>
    <row r="337" spans="1:136" ht="15.75" customHeight="1">
      <c r="A337" s="166"/>
      <c r="B337" s="149"/>
      <c r="C337" s="167"/>
      <c r="D337" s="151"/>
      <c r="Z337" s="149"/>
      <c r="BB337" s="213"/>
      <c r="BC337" s="162"/>
      <c r="BD337" s="162"/>
      <c r="BE337" s="162"/>
      <c r="BF337" s="162"/>
      <c r="BG337" s="162"/>
      <c r="BH337" s="162"/>
      <c r="BI337" s="162"/>
      <c r="BJ337" s="162"/>
      <c r="BK337" s="162"/>
      <c r="BL337" s="162"/>
      <c r="BM337" s="162"/>
      <c r="BN337" s="162"/>
      <c r="BO337" s="162"/>
      <c r="BP337" s="162"/>
      <c r="BQ337" s="162"/>
      <c r="BR337" s="162"/>
      <c r="BS337" s="162"/>
      <c r="EF337" s="149"/>
    </row>
    <row r="338" spans="1:136" ht="15.75" customHeight="1">
      <c r="A338" s="166"/>
      <c r="B338" s="149"/>
      <c r="C338" s="167"/>
      <c r="D338" s="151"/>
      <c r="Z338" s="149"/>
      <c r="BB338" s="213"/>
      <c r="BC338" s="162"/>
      <c r="BD338" s="162"/>
      <c r="BE338" s="162"/>
      <c r="BF338" s="162"/>
      <c r="BG338" s="162"/>
      <c r="BH338" s="162"/>
      <c r="BI338" s="162"/>
      <c r="BJ338" s="162"/>
      <c r="BK338" s="162"/>
      <c r="BL338" s="162"/>
      <c r="BM338" s="162"/>
      <c r="BN338" s="162"/>
      <c r="BO338" s="162"/>
      <c r="BP338" s="162"/>
      <c r="BQ338" s="162"/>
      <c r="BR338" s="162"/>
      <c r="BS338" s="162"/>
      <c r="EF338" s="149"/>
    </row>
    <row r="339" spans="1:136" ht="15.75" customHeight="1">
      <c r="A339" s="166"/>
      <c r="B339" s="149"/>
      <c r="C339" s="167"/>
      <c r="D339" s="151"/>
      <c r="Z339" s="149"/>
      <c r="BB339" s="213"/>
      <c r="BC339" s="162"/>
      <c r="BD339" s="162"/>
      <c r="BE339" s="162"/>
      <c r="BF339" s="162"/>
      <c r="BG339" s="162"/>
      <c r="BH339" s="162"/>
      <c r="BI339" s="162"/>
      <c r="BJ339" s="162"/>
      <c r="BK339" s="162"/>
      <c r="BL339" s="162"/>
      <c r="BM339" s="162"/>
      <c r="BN339" s="162"/>
      <c r="BO339" s="162"/>
      <c r="BP339" s="162"/>
      <c r="BQ339" s="162"/>
      <c r="BR339" s="162"/>
      <c r="BS339" s="162"/>
      <c r="EF339" s="149"/>
    </row>
    <row r="340" spans="1:136" ht="15.75" customHeight="1">
      <c r="A340" s="166"/>
      <c r="B340" s="149"/>
      <c r="C340" s="167"/>
      <c r="D340" s="151"/>
      <c r="Z340" s="149"/>
      <c r="BB340" s="213"/>
      <c r="BC340" s="162"/>
      <c r="BD340" s="162"/>
      <c r="BE340" s="162"/>
      <c r="BF340" s="162"/>
      <c r="BG340" s="162"/>
      <c r="BH340" s="162"/>
      <c r="BI340" s="162"/>
      <c r="BJ340" s="162"/>
      <c r="BK340" s="162"/>
      <c r="BL340" s="162"/>
      <c r="BM340" s="162"/>
      <c r="BN340" s="162"/>
      <c r="BO340" s="162"/>
      <c r="BP340" s="162"/>
      <c r="BQ340" s="162"/>
      <c r="BR340" s="162"/>
      <c r="BS340" s="162"/>
      <c r="EF340" s="149"/>
    </row>
    <row r="341" spans="1:136" ht="15.75" customHeight="1">
      <c r="A341" s="166"/>
      <c r="B341" s="149"/>
      <c r="C341" s="167"/>
      <c r="D341" s="151"/>
      <c r="Z341" s="149"/>
      <c r="BB341" s="213"/>
      <c r="BC341" s="162"/>
      <c r="BD341" s="162"/>
      <c r="BE341" s="162"/>
      <c r="BF341" s="162"/>
      <c r="BG341" s="162"/>
      <c r="BH341" s="162"/>
      <c r="BI341" s="162"/>
      <c r="BJ341" s="162"/>
      <c r="BK341" s="162"/>
      <c r="BL341" s="162"/>
      <c r="BM341" s="162"/>
      <c r="BN341" s="162"/>
      <c r="BO341" s="162"/>
      <c r="BP341" s="162"/>
      <c r="BQ341" s="162"/>
      <c r="BR341" s="162"/>
      <c r="BS341" s="162"/>
      <c r="EF341" s="149"/>
    </row>
    <row r="342" spans="1:136" ht="15.75" customHeight="1">
      <c r="A342" s="166"/>
      <c r="B342" s="149"/>
      <c r="C342" s="167"/>
      <c r="D342" s="151"/>
      <c r="Z342" s="149"/>
      <c r="BB342" s="213"/>
      <c r="BC342" s="162"/>
      <c r="BD342" s="162"/>
      <c r="BE342" s="162"/>
      <c r="BF342" s="162"/>
      <c r="BG342" s="162"/>
      <c r="BH342" s="162"/>
      <c r="BI342" s="162"/>
      <c r="BJ342" s="162"/>
      <c r="BK342" s="162"/>
      <c r="BL342" s="162"/>
      <c r="BM342" s="162"/>
      <c r="BN342" s="162"/>
      <c r="BO342" s="162"/>
      <c r="BP342" s="162"/>
      <c r="BQ342" s="162"/>
      <c r="BR342" s="162"/>
      <c r="BS342" s="162"/>
      <c r="EF342" s="149"/>
    </row>
    <row r="343" spans="1:136" ht="15.75" customHeight="1">
      <c r="A343" s="166"/>
      <c r="B343" s="149"/>
      <c r="C343" s="167"/>
      <c r="D343" s="151"/>
      <c r="Z343" s="149"/>
      <c r="BB343" s="213"/>
      <c r="BC343" s="162"/>
      <c r="BD343" s="162"/>
      <c r="BE343" s="162"/>
      <c r="BF343" s="162"/>
      <c r="BG343" s="162"/>
      <c r="BH343" s="162"/>
      <c r="BI343" s="162"/>
      <c r="BJ343" s="162"/>
      <c r="BK343" s="162"/>
      <c r="BL343" s="162"/>
      <c r="BM343" s="162"/>
      <c r="BN343" s="162"/>
      <c r="BO343" s="162"/>
      <c r="BP343" s="162"/>
      <c r="BQ343" s="162"/>
      <c r="BR343" s="162"/>
      <c r="BS343" s="162"/>
      <c r="EF343" s="149"/>
    </row>
    <row r="344" spans="1:136" ht="15.75" customHeight="1">
      <c r="A344" s="166"/>
      <c r="B344" s="149"/>
      <c r="C344" s="167"/>
      <c r="D344" s="151"/>
      <c r="Z344" s="149"/>
      <c r="BB344" s="213"/>
      <c r="BC344" s="162"/>
      <c r="BD344" s="162"/>
      <c r="BE344" s="162"/>
      <c r="BF344" s="162"/>
      <c r="BG344" s="162"/>
      <c r="BH344" s="162"/>
      <c r="BI344" s="162"/>
      <c r="BJ344" s="162"/>
      <c r="BK344" s="162"/>
      <c r="BL344" s="162"/>
      <c r="BM344" s="162"/>
      <c r="BN344" s="162"/>
      <c r="BO344" s="162"/>
      <c r="BP344" s="162"/>
      <c r="BQ344" s="162"/>
      <c r="BR344" s="162"/>
      <c r="BS344" s="162"/>
      <c r="EF344" s="149"/>
    </row>
    <row r="345" spans="1:136" ht="15.75" customHeight="1">
      <c r="A345" s="166"/>
      <c r="B345" s="149"/>
      <c r="C345" s="167"/>
      <c r="D345" s="151"/>
      <c r="Z345" s="149"/>
      <c r="BB345" s="213"/>
      <c r="BC345" s="162"/>
      <c r="BD345" s="162"/>
      <c r="BE345" s="162"/>
      <c r="BF345" s="162"/>
      <c r="BG345" s="162"/>
      <c r="BH345" s="162"/>
      <c r="BI345" s="162"/>
      <c r="BJ345" s="162"/>
      <c r="BK345" s="162"/>
      <c r="BL345" s="162"/>
      <c r="BM345" s="162"/>
      <c r="BN345" s="162"/>
      <c r="BO345" s="162"/>
      <c r="BP345" s="162"/>
      <c r="BQ345" s="162"/>
      <c r="BR345" s="162"/>
      <c r="BS345" s="162"/>
      <c r="EF345" s="149"/>
    </row>
    <row r="346" spans="1:136" ht="15.75" customHeight="1">
      <c r="A346" s="166"/>
      <c r="B346" s="149"/>
      <c r="C346" s="167"/>
      <c r="D346" s="151"/>
      <c r="Z346" s="149"/>
      <c r="BB346" s="213"/>
      <c r="BC346" s="162"/>
      <c r="BD346" s="162"/>
      <c r="BE346" s="162"/>
      <c r="BF346" s="162"/>
      <c r="BG346" s="162"/>
      <c r="BH346" s="162"/>
      <c r="BI346" s="162"/>
      <c r="BJ346" s="162"/>
      <c r="BK346" s="162"/>
      <c r="BL346" s="162"/>
      <c r="BM346" s="162"/>
      <c r="BN346" s="162"/>
      <c r="BO346" s="162"/>
      <c r="BP346" s="162"/>
      <c r="BQ346" s="162"/>
      <c r="BR346" s="162"/>
      <c r="BS346" s="162"/>
      <c r="EF346" s="149"/>
    </row>
    <row r="347" spans="1:136" ht="15.75" customHeight="1">
      <c r="A347" s="166"/>
      <c r="B347" s="149"/>
      <c r="C347" s="167"/>
      <c r="D347" s="151"/>
      <c r="Z347" s="149"/>
      <c r="BB347" s="213"/>
      <c r="BC347" s="162"/>
      <c r="BD347" s="162"/>
      <c r="BE347" s="162"/>
      <c r="BF347" s="162"/>
      <c r="BG347" s="162"/>
      <c r="BH347" s="162"/>
      <c r="BI347" s="162"/>
      <c r="BJ347" s="162"/>
      <c r="BK347" s="162"/>
      <c r="BL347" s="162"/>
      <c r="BM347" s="162"/>
      <c r="BN347" s="162"/>
      <c r="BO347" s="162"/>
      <c r="BP347" s="162"/>
      <c r="BQ347" s="162"/>
      <c r="BR347" s="162"/>
      <c r="BS347" s="162"/>
      <c r="EF347" s="149"/>
    </row>
    <row r="348" spans="1:136" ht="15.75" customHeight="1">
      <c r="A348" s="166"/>
      <c r="B348" s="149"/>
      <c r="C348" s="167"/>
      <c r="D348" s="151"/>
      <c r="Z348" s="149"/>
      <c r="BB348" s="213"/>
      <c r="BC348" s="162"/>
      <c r="BD348" s="162"/>
      <c r="BE348" s="162"/>
      <c r="BF348" s="162"/>
      <c r="BG348" s="162"/>
      <c r="BH348" s="162"/>
      <c r="BI348" s="162"/>
      <c r="BJ348" s="162"/>
      <c r="BK348" s="162"/>
      <c r="BL348" s="162"/>
      <c r="BM348" s="162"/>
      <c r="BN348" s="162"/>
      <c r="BO348" s="162"/>
      <c r="BP348" s="162"/>
      <c r="BQ348" s="162"/>
      <c r="BR348" s="162"/>
      <c r="BS348" s="162"/>
      <c r="EF348" s="149"/>
    </row>
    <row r="349" spans="1:136" ht="15.75" customHeight="1">
      <c r="A349" s="166"/>
      <c r="B349" s="149"/>
      <c r="C349" s="167"/>
      <c r="D349" s="151"/>
      <c r="Z349" s="149"/>
      <c r="BB349" s="213"/>
      <c r="BC349" s="162"/>
      <c r="BD349" s="162"/>
      <c r="BE349" s="162"/>
      <c r="BF349" s="162"/>
      <c r="BG349" s="162"/>
      <c r="BH349" s="162"/>
      <c r="BI349" s="162"/>
      <c r="BJ349" s="162"/>
      <c r="BK349" s="162"/>
      <c r="BL349" s="162"/>
      <c r="BM349" s="162"/>
      <c r="BN349" s="162"/>
      <c r="BO349" s="162"/>
      <c r="BP349" s="162"/>
      <c r="BQ349" s="162"/>
      <c r="BR349" s="162"/>
      <c r="BS349" s="162"/>
      <c r="EF349" s="149"/>
    </row>
    <row r="350" spans="1:136" ht="15.75" customHeight="1">
      <c r="A350" s="166"/>
      <c r="B350" s="149"/>
      <c r="C350" s="167"/>
      <c r="D350" s="151"/>
      <c r="Z350" s="149"/>
      <c r="BB350" s="213"/>
      <c r="BC350" s="162"/>
      <c r="BD350" s="162"/>
      <c r="BE350" s="162"/>
      <c r="BF350" s="162"/>
      <c r="BG350" s="162"/>
      <c r="BH350" s="162"/>
      <c r="BI350" s="162"/>
      <c r="BJ350" s="162"/>
      <c r="BK350" s="162"/>
      <c r="BL350" s="162"/>
      <c r="BM350" s="162"/>
      <c r="BN350" s="162"/>
      <c r="BO350" s="162"/>
      <c r="BP350" s="162"/>
      <c r="BQ350" s="162"/>
      <c r="BR350" s="162"/>
      <c r="BS350" s="162"/>
      <c r="EF350" s="149"/>
    </row>
    <row r="351" spans="1:136" ht="15.75" customHeight="1">
      <c r="A351" s="166"/>
      <c r="B351" s="149"/>
      <c r="C351" s="167"/>
      <c r="D351" s="151"/>
      <c r="Z351" s="149"/>
      <c r="BB351" s="213"/>
      <c r="BC351" s="162"/>
      <c r="BD351" s="162"/>
      <c r="BE351" s="162"/>
      <c r="BF351" s="162"/>
      <c r="BG351" s="162"/>
      <c r="BH351" s="162"/>
      <c r="BI351" s="162"/>
      <c r="BJ351" s="162"/>
      <c r="BK351" s="162"/>
      <c r="BL351" s="162"/>
      <c r="BM351" s="162"/>
      <c r="BN351" s="162"/>
      <c r="BO351" s="162"/>
      <c r="BP351" s="162"/>
      <c r="BQ351" s="162"/>
      <c r="BR351" s="162"/>
      <c r="BS351" s="162"/>
      <c r="EF351" s="149"/>
    </row>
    <row r="352" spans="1:136" ht="15.75" customHeight="1">
      <c r="A352" s="166"/>
      <c r="B352" s="149"/>
      <c r="C352" s="167"/>
      <c r="D352" s="151"/>
      <c r="Z352" s="149"/>
      <c r="BB352" s="213"/>
      <c r="BC352" s="162"/>
      <c r="BD352" s="162"/>
      <c r="BE352" s="162"/>
      <c r="BF352" s="162"/>
      <c r="BG352" s="162"/>
      <c r="BH352" s="162"/>
      <c r="BI352" s="162"/>
      <c r="BJ352" s="162"/>
      <c r="BK352" s="162"/>
      <c r="BL352" s="162"/>
      <c r="BM352" s="162"/>
      <c r="BN352" s="162"/>
      <c r="BO352" s="162"/>
      <c r="BP352" s="162"/>
      <c r="BQ352" s="162"/>
      <c r="BR352" s="162"/>
      <c r="BS352" s="162"/>
      <c r="EF352" s="149"/>
    </row>
    <row r="353" spans="1:136" ht="15.75" customHeight="1">
      <c r="A353" s="166"/>
      <c r="B353" s="149"/>
      <c r="C353" s="167"/>
      <c r="D353" s="151"/>
      <c r="Z353" s="149"/>
      <c r="BB353" s="213"/>
      <c r="BC353" s="162"/>
      <c r="BD353" s="162"/>
      <c r="BE353" s="162"/>
      <c r="BF353" s="162"/>
      <c r="BG353" s="162"/>
      <c r="BH353" s="162"/>
      <c r="BI353" s="162"/>
      <c r="BJ353" s="162"/>
      <c r="BK353" s="162"/>
      <c r="BL353" s="162"/>
      <c r="BM353" s="162"/>
      <c r="BN353" s="162"/>
      <c r="BO353" s="162"/>
      <c r="BP353" s="162"/>
      <c r="BQ353" s="162"/>
      <c r="BR353" s="162"/>
      <c r="BS353" s="162"/>
      <c r="EF353" s="149"/>
    </row>
    <row r="354" spans="1:136" ht="15.75" customHeight="1">
      <c r="A354" s="166"/>
      <c r="B354" s="149"/>
      <c r="C354" s="167"/>
      <c r="D354" s="151"/>
      <c r="Z354" s="149"/>
      <c r="BB354" s="213"/>
      <c r="BC354" s="162"/>
      <c r="BD354" s="162"/>
      <c r="BE354" s="162"/>
      <c r="BF354" s="162"/>
      <c r="BG354" s="162"/>
      <c r="BH354" s="162"/>
      <c r="BI354" s="162"/>
      <c r="BJ354" s="162"/>
      <c r="BK354" s="162"/>
      <c r="BL354" s="162"/>
      <c r="BM354" s="162"/>
      <c r="BN354" s="162"/>
      <c r="BO354" s="162"/>
      <c r="BP354" s="162"/>
      <c r="BQ354" s="162"/>
      <c r="BR354" s="162"/>
      <c r="BS354" s="162"/>
      <c r="EF354" s="149"/>
    </row>
    <row r="355" spans="1:136" ht="15.75" customHeight="1">
      <c r="A355" s="166"/>
      <c r="B355" s="149"/>
      <c r="C355" s="167"/>
      <c r="D355" s="151"/>
      <c r="Z355" s="149"/>
      <c r="BB355" s="213"/>
      <c r="BC355" s="162"/>
      <c r="BD355" s="162"/>
      <c r="BE355" s="162"/>
      <c r="BF355" s="162"/>
      <c r="BG355" s="162"/>
      <c r="BH355" s="162"/>
      <c r="BI355" s="162"/>
      <c r="BJ355" s="162"/>
      <c r="BK355" s="162"/>
      <c r="BL355" s="162"/>
      <c r="BM355" s="162"/>
      <c r="BN355" s="162"/>
      <c r="BO355" s="162"/>
      <c r="BP355" s="162"/>
      <c r="BQ355" s="162"/>
      <c r="BR355" s="162"/>
      <c r="BS355" s="162"/>
      <c r="EF355" s="149"/>
    </row>
    <row r="356" spans="1:136" ht="15.75" customHeight="1">
      <c r="A356" s="166"/>
      <c r="B356" s="149"/>
      <c r="C356" s="167"/>
      <c r="D356" s="151"/>
      <c r="Z356" s="149"/>
      <c r="BB356" s="213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2"/>
      <c r="BN356" s="162"/>
      <c r="BO356" s="162"/>
      <c r="BP356" s="162"/>
      <c r="BQ356" s="162"/>
      <c r="BR356" s="162"/>
      <c r="BS356" s="162"/>
      <c r="EF356" s="149"/>
    </row>
    <row r="357" spans="1:136" ht="15.75" customHeight="1">
      <c r="A357" s="166"/>
      <c r="B357" s="149"/>
      <c r="C357" s="167"/>
      <c r="D357" s="151"/>
      <c r="Z357" s="149"/>
      <c r="BB357" s="213"/>
      <c r="BC357" s="162"/>
      <c r="BD357" s="162"/>
      <c r="BE357" s="162"/>
      <c r="BF357" s="162"/>
      <c r="BG357" s="162"/>
      <c r="BH357" s="162"/>
      <c r="BI357" s="162"/>
      <c r="BJ357" s="162"/>
      <c r="BK357" s="162"/>
      <c r="BL357" s="162"/>
      <c r="BM357" s="162"/>
      <c r="BN357" s="162"/>
      <c r="BO357" s="162"/>
      <c r="BP357" s="162"/>
      <c r="BQ357" s="162"/>
      <c r="BR357" s="162"/>
      <c r="BS357" s="162"/>
      <c r="EF357" s="149"/>
    </row>
    <row r="358" spans="1:136" ht="15.75" customHeight="1">
      <c r="A358" s="166"/>
      <c r="B358" s="149"/>
      <c r="C358" s="167"/>
      <c r="D358" s="151"/>
      <c r="Z358" s="149"/>
      <c r="BB358" s="213"/>
      <c r="BC358" s="162"/>
      <c r="BD358" s="162"/>
      <c r="BE358" s="162"/>
      <c r="BF358" s="162"/>
      <c r="BG358" s="162"/>
      <c r="BH358" s="162"/>
      <c r="BI358" s="162"/>
      <c r="BJ358" s="162"/>
      <c r="BK358" s="162"/>
      <c r="BL358" s="162"/>
      <c r="BM358" s="162"/>
      <c r="BN358" s="162"/>
      <c r="BO358" s="162"/>
      <c r="BP358" s="162"/>
      <c r="BQ358" s="162"/>
      <c r="BR358" s="162"/>
      <c r="BS358" s="162"/>
      <c r="EF358" s="149"/>
    </row>
    <row r="359" spans="1:136" ht="15.75" customHeight="1">
      <c r="A359" s="166"/>
      <c r="B359" s="149"/>
      <c r="C359" s="167"/>
      <c r="D359" s="151"/>
      <c r="Z359" s="149"/>
      <c r="BB359" s="213"/>
      <c r="BC359" s="162"/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2"/>
      <c r="BN359" s="162"/>
      <c r="BO359" s="162"/>
      <c r="BP359" s="162"/>
      <c r="BQ359" s="162"/>
      <c r="BR359" s="162"/>
      <c r="BS359" s="162"/>
      <c r="EF359" s="149"/>
    </row>
    <row r="360" spans="1:136" ht="15.75" customHeight="1">
      <c r="A360" s="166"/>
      <c r="B360" s="149"/>
      <c r="C360" s="167"/>
      <c r="D360" s="151"/>
      <c r="Z360" s="149"/>
      <c r="BB360" s="213"/>
      <c r="BC360" s="162"/>
      <c r="BD360" s="162"/>
      <c r="BE360" s="162"/>
      <c r="BF360" s="162"/>
      <c r="BG360" s="162"/>
      <c r="BH360" s="162"/>
      <c r="BI360" s="162"/>
      <c r="BJ360" s="162"/>
      <c r="BK360" s="162"/>
      <c r="BL360" s="162"/>
      <c r="BM360" s="162"/>
      <c r="BN360" s="162"/>
      <c r="BO360" s="162"/>
      <c r="BP360" s="162"/>
      <c r="BQ360" s="162"/>
      <c r="BR360" s="162"/>
      <c r="BS360" s="162"/>
      <c r="EF360" s="149"/>
    </row>
    <row r="361" spans="1:136" ht="15.75" customHeight="1">
      <c r="A361" s="166"/>
      <c r="B361" s="149"/>
      <c r="C361" s="167"/>
      <c r="D361" s="151"/>
      <c r="Z361" s="149"/>
      <c r="BB361" s="213"/>
      <c r="BC361" s="162"/>
      <c r="BD361" s="162"/>
      <c r="BE361" s="162"/>
      <c r="BF361" s="162"/>
      <c r="BG361" s="162"/>
      <c r="BH361" s="162"/>
      <c r="BI361" s="162"/>
      <c r="BJ361" s="162"/>
      <c r="BK361" s="162"/>
      <c r="BL361" s="162"/>
      <c r="BM361" s="162"/>
      <c r="BN361" s="162"/>
      <c r="BO361" s="162"/>
      <c r="BP361" s="162"/>
      <c r="BQ361" s="162"/>
      <c r="BR361" s="162"/>
      <c r="BS361" s="162"/>
      <c r="EF361" s="149"/>
    </row>
    <row r="362" spans="1:136" ht="15.75" customHeight="1">
      <c r="A362" s="166"/>
      <c r="B362" s="149"/>
      <c r="C362" s="167"/>
      <c r="D362" s="151"/>
      <c r="Z362" s="149"/>
      <c r="BB362" s="213"/>
      <c r="BC362" s="162"/>
      <c r="BD362" s="162"/>
      <c r="BE362" s="162"/>
      <c r="BF362" s="162"/>
      <c r="BG362" s="162"/>
      <c r="BH362" s="162"/>
      <c r="BI362" s="162"/>
      <c r="BJ362" s="162"/>
      <c r="BK362" s="162"/>
      <c r="BL362" s="162"/>
      <c r="BM362" s="162"/>
      <c r="BN362" s="162"/>
      <c r="BO362" s="162"/>
      <c r="BP362" s="162"/>
      <c r="BQ362" s="162"/>
      <c r="BR362" s="162"/>
      <c r="BS362" s="162"/>
      <c r="EF362" s="149"/>
    </row>
    <row r="363" spans="1:136" ht="15.75" customHeight="1">
      <c r="A363" s="166"/>
      <c r="B363" s="149"/>
      <c r="C363" s="167"/>
      <c r="D363" s="151"/>
      <c r="Z363" s="149"/>
      <c r="BB363" s="213"/>
      <c r="BC363" s="162"/>
      <c r="BD363" s="162"/>
      <c r="BE363" s="162"/>
      <c r="BF363" s="162"/>
      <c r="BG363" s="162"/>
      <c r="BH363" s="162"/>
      <c r="BI363" s="162"/>
      <c r="BJ363" s="162"/>
      <c r="BK363" s="162"/>
      <c r="BL363" s="162"/>
      <c r="BM363" s="162"/>
      <c r="BN363" s="162"/>
      <c r="BO363" s="162"/>
      <c r="BP363" s="162"/>
      <c r="BQ363" s="162"/>
      <c r="BR363" s="162"/>
      <c r="BS363" s="162"/>
      <c r="EF363" s="149"/>
    </row>
    <row r="364" spans="1:136" ht="15.75" customHeight="1">
      <c r="A364" s="166"/>
      <c r="B364" s="149"/>
      <c r="C364" s="167"/>
      <c r="D364" s="151"/>
      <c r="Z364" s="149"/>
      <c r="BB364" s="213"/>
      <c r="BC364" s="162"/>
      <c r="BD364" s="162"/>
      <c r="BE364" s="162"/>
      <c r="BF364" s="162"/>
      <c r="BG364" s="162"/>
      <c r="BH364" s="162"/>
      <c r="BI364" s="162"/>
      <c r="BJ364" s="162"/>
      <c r="BK364" s="162"/>
      <c r="BL364" s="162"/>
      <c r="BM364" s="162"/>
      <c r="BN364" s="162"/>
      <c r="BO364" s="162"/>
      <c r="BP364" s="162"/>
      <c r="BQ364" s="162"/>
      <c r="BR364" s="162"/>
      <c r="BS364" s="162"/>
      <c r="EF364" s="149"/>
    </row>
    <row r="365" spans="1:136" ht="15.75" customHeight="1">
      <c r="A365" s="166"/>
      <c r="B365" s="149"/>
      <c r="C365" s="167"/>
      <c r="D365" s="151"/>
      <c r="Z365" s="149"/>
      <c r="BB365" s="213"/>
      <c r="BC365" s="162"/>
      <c r="BD365" s="162"/>
      <c r="BE365" s="162"/>
      <c r="BF365" s="162"/>
      <c r="BG365" s="162"/>
      <c r="BH365" s="162"/>
      <c r="BI365" s="162"/>
      <c r="BJ365" s="162"/>
      <c r="BK365" s="162"/>
      <c r="BL365" s="162"/>
      <c r="BM365" s="162"/>
      <c r="BN365" s="162"/>
      <c r="BO365" s="162"/>
      <c r="BP365" s="162"/>
      <c r="BQ365" s="162"/>
      <c r="BR365" s="162"/>
      <c r="BS365" s="162"/>
      <c r="EF365" s="149"/>
    </row>
    <row r="366" spans="1:136" ht="15.75" customHeight="1">
      <c r="A366" s="166"/>
      <c r="B366" s="149"/>
      <c r="C366" s="167"/>
      <c r="D366" s="151"/>
      <c r="Z366" s="149"/>
      <c r="BB366" s="213"/>
      <c r="BC366" s="162"/>
      <c r="BD366" s="162"/>
      <c r="BE366" s="162"/>
      <c r="BF366" s="162"/>
      <c r="BG366" s="162"/>
      <c r="BH366" s="162"/>
      <c r="BI366" s="162"/>
      <c r="BJ366" s="162"/>
      <c r="BK366" s="162"/>
      <c r="BL366" s="162"/>
      <c r="BM366" s="162"/>
      <c r="BN366" s="162"/>
      <c r="BO366" s="162"/>
      <c r="BP366" s="162"/>
      <c r="BQ366" s="162"/>
      <c r="BR366" s="162"/>
      <c r="BS366" s="162"/>
      <c r="EF366" s="149"/>
    </row>
    <row r="367" spans="1:136" ht="15.75" customHeight="1">
      <c r="A367" s="166"/>
      <c r="B367" s="149"/>
      <c r="C367" s="167"/>
      <c r="D367" s="151"/>
      <c r="Z367" s="149"/>
      <c r="BB367" s="213"/>
      <c r="BC367" s="162"/>
      <c r="BD367" s="162"/>
      <c r="BE367" s="162"/>
      <c r="BF367" s="162"/>
      <c r="BG367" s="162"/>
      <c r="BH367" s="162"/>
      <c r="BI367" s="162"/>
      <c r="BJ367" s="162"/>
      <c r="BK367" s="162"/>
      <c r="BL367" s="162"/>
      <c r="BM367" s="162"/>
      <c r="BN367" s="162"/>
      <c r="BO367" s="162"/>
      <c r="BP367" s="162"/>
      <c r="BQ367" s="162"/>
      <c r="BR367" s="162"/>
      <c r="BS367" s="162"/>
      <c r="EF367" s="149"/>
    </row>
    <row r="368" spans="1:136" ht="15.75" customHeight="1">
      <c r="A368" s="166"/>
      <c r="B368" s="149"/>
      <c r="C368" s="167"/>
      <c r="D368" s="151"/>
      <c r="Z368" s="149"/>
      <c r="BB368" s="213"/>
      <c r="BC368" s="162"/>
      <c r="BD368" s="162"/>
      <c r="BE368" s="162"/>
      <c r="BF368" s="162"/>
      <c r="BG368" s="162"/>
      <c r="BH368" s="162"/>
      <c r="BI368" s="162"/>
      <c r="BJ368" s="162"/>
      <c r="BK368" s="162"/>
      <c r="BL368" s="162"/>
      <c r="BM368" s="162"/>
      <c r="BN368" s="162"/>
      <c r="BO368" s="162"/>
      <c r="BP368" s="162"/>
      <c r="BQ368" s="162"/>
      <c r="BR368" s="162"/>
      <c r="BS368" s="162"/>
      <c r="EF368" s="149"/>
    </row>
    <row r="369" spans="1:136" ht="15.75" customHeight="1">
      <c r="A369" s="166"/>
      <c r="B369" s="149"/>
      <c r="C369" s="167"/>
      <c r="D369" s="151"/>
      <c r="Z369" s="149"/>
      <c r="BB369" s="213"/>
      <c r="BC369" s="162"/>
      <c r="BD369" s="162"/>
      <c r="BE369" s="162"/>
      <c r="BF369" s="162"/>
      <c r="BG369" s="162"/>
      <c r="BH369" s="162"/>
      <c r="BI369" s="162"/>
      <c r="BJ369" s="162"/>
      <c r="BK369" s="162"/>
      <c r="BL369" s="162"/>
      <c r="BM369" s="162"/>
      <c r="BN369" s="162"/>
      <c r="BO369" s="162"/>
      <c r="BP369" s="162"/>
      <c r="BQ369" s="162"/>
      <c r="BR369" s="162"/>
      <c r="BS369" s="162"/>
      <c r="EF369" s="149"/>
    </row>
    <row r="370" spans="1:136" ht="15.75" customHeight="1">
      <c r="A370" s="166"/>
      <c r="B370" s="149"/>
      <c r="C370" s="167"/>
      <c r="D370" s="151"/>
      <c r="Z370" s="149"/>
      <c r="BB370" s="213"/>
      <c r="BC370" s="162"/>
      <c r="BD370" s="162"/>
      <c r="BE370" s="162"/>
      <c r="BF370" s="162"/>
      <c r="BG370" s="162"/>
      <c r="BH370" s="162"/>
      <c r="BI370" s="162"/>
      <c r="BJ370" s="162"/>
      <c r="BK370" s="162"/>
      <c r="BL370" s="162"/>
      <c r="BM370" s="162"/>
      <c r="BN370" s="162"/>
      <c r="BO370" s="162"/>
      <c r="BP370" s="162"/>
      <c r="BQ370" s="162"/>
      <c r="BR370" s="162"/>
      <c r="BS370" s="162"/>
      <c r="EF370" s="149"/>
    </row>
    <row r="371" spans="1:136" ht="15.75" customHeight="1">
      <c r="A371" s="166"/>
      <c r="B371" s="149"/>
      <c r="C371" s="167"/>
      <c r="D371" s="151"/>
      <c r="Z371" s="149"/>
      <c r="BB371" s="213"/>
      <c r="BC371" s="162"/>
      <c r="BD371" s="162"/>
      <c r="BE371" s="162"/>
      <c r="BF371" s="162"/>
      <c r="BG371" s="162"/>
      <c r="BH371" s="162"/>
      <c r="BI371" s="162"/>
      <c r="BJ371" s="162"/>
      <c r="BK371" s="162"/>
      <c r="BL371" s="162"/>
      <c r="BM371" s="162"/>
      <c r="BN371" s="162"/>
      <c r="BO371" s="162"/>
      <c r="BP371" s="162"/>
      <c r="BQ371" s="162"/>
      <c r="BR371" s="162"/>
      <c r="BS371" s="162"/>
      <c r="EF371" s="149"/>
    </row>
    <row r="372" spans="1:136" ht="15.75" customHeight="1">
      <c r="A372" s="166"/>
      <c r="B372" s="149"/>
      <c r="C372" s="167"/>
      <c r="D372" s="151"/>
      <c r="Z372" s="149"/>
      <c r="BB372" s="213"/>
      <c r="BC372" s="162"/>
      <c r="BD372" s="162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62"/>
      <c r="BR372" s="162"/>
      <c r="BS372" s="162"/>
      <c r="EF372" s="149"/>
    </row>
    <row r="373" spans="1:136" ht="15.75" customHeight="1">
      <c r="A373" s="166"/>
      <c r="B373" s="149"/>
      <c r="C373" s="167"/>
      <c r="D373" s="151"/>
      <c r="Z373" s="149"/>
      <c r="BB373" s="213"/>
      <c r="BC373" s="162"/>
      <c r="BD373" s="162"/>
      <c r="BE373" s="162"/>
      <c r="BF373" s="162"/>
      <c r="BG373" s="162"/>
      <c r="BH373" s="162"/>
      <c r="BI373" s="162"/>
      <c r="BJ373" s="162"/>
      <c r="BK373" s="162"/>
      <c r="BL373" s="162"/>
      <c r="BM373" s="162"/>
      <c r="BN373" s="162"/>
      <c r="BO373" s="162"/>
      <c r="BP373" s="162"/>
      <c r="BQ373" s="162"/>
      <c r="BR373" s="162"/>
      <c r="BS373" s="162"/>
      <c r="EF373" s="149"/>
    </row>
    <row r="374" spans="1:136" ht="15.75" customHeight="1">
      <c r="A374" s="166"/>
      <c r="B374" s="149"/>
      <c r="C374" s="167"/>
      <c r="D374" s="151"/>
      <c r="Z374" s="149"/>
      <c r="BB374" s="213"/>
      <c r="BC374" s="162"/>
      <c r="BD374" s="162"/>
      <c r="BE374" s="162"/>
      <c r="BF374" s="162"/>
      <c r="BG374" s="162"/>
      <c r="BH374" s="162"/>
      <c r="BI374" s="162"/>
      <c r="BJ374" s="162"/>
      <c r="BK374" s="162"/>
      <c r="BL374" s="162"/>
      <c r="BM374" s="162"/>
      <c r="BN374" s="162"/>
      <c r="BO374" s="162"/>
      <c r="BP374" s="162"/>
      <c r="BQ374" s="162"/>
      <c r="BR374" s="162"/>
      <c r="BS374" s="162"/>
      <c r="EF374" s="149"/>
    </row>
    <row r="375" spans="1:136" ht="15.75" customHeight="1">
      <c r="A375" s="166"/>
      <c r="B375" s="149"/>
      <c r="C375" s="167"/>
      <c r="D375" s="151"/>
      <c r="Z375" s="149"/>
      <c r="BB375" s="213"/>
      <c r="BC375" s="162"/>
      <c r="BD375" s="162"/>
      <c r="BE375" s="162"/>
      <c r="BF375" s="162"/>
      <c r="BG375" s="162"/>
      <c r="BH375" s="162"/>
      <c r="BI375" s="162"/>
      <c r="BJ375" s="162"/>
      <c r="BK375" s="162"/>
      <c r="BL375" s="162"/>
      <c r="BM375" s="162"/>
      <c r="BN375" s="162"/>
      <c r="BO375" s="162"/>
      <c r="BP375" s="162"/>
      <c r="BQ375" s="162"/>
      <c r="BR375" s="162"/>
      <c r="BS375" s="162"/>
      <c r="EF375" s="149"/>
    </row>
    <row r="376" spans="1:136" ht="15.75" customHeight="1">
      <c r="A376" s="166"/>
      <c r="B376" s="149"/>
      <c r="C376" s="167"/>
      <c r="D376" s="151"/>
      <c r="Z376" s="149"/>
      <c r="BB376" s="213"/>
      <c r="BC376" s="162"/>
      <c r="BD376" s="162"/>
      <c r="BE376" s="162"/>
      <c r="BF376" s="162"/>
      <c r="BG376" s="162"/>
      <c r="BH376" s="162"/>
      <c r="BI376" s="162"/>
      <c r="BJ376" s="162"/>
      <c r="BK376" s="162"/>
      <c r="BL376" s="162"/>
      <c r="BM376" s="162"/>
      <c r="BN376" s="162"/>
      <c r="BO376" s="162"/>
      <c r="BP376" s="162"/>
      <c r="BQ376" s="162"/>
      <c r="BR376" s="162"/>
      <c r="BS376" s="162"/>
      <c r="EF376" s="149"/>
    </row>
    <row r="377" spans="1:136" ht="15.75" customHeight="1">
      <c r="A377" s="166"/>
      <c r="B377" s="149"/>
      <c r="C377" s="167"/>
      <c r="D377" s="151"/>
      <c r="Z377" s="149"/>
      <c r="BB377" s="213"/>
      <c r="BC377" s="162"/>
      <c r="BD377" s="162"/>
      <c r="BE377" s="162"/>
      <c r="BF377" s="162"/>
      <c r="BG377" s="162"/>
      <c r="BH377" s="162"/>
      <c r="BI377" s="162"/>
      <c r="BJ377" s="162"/>
      <c r="BK377" s="162"/>
      <c r="BL377" s="162"/>
      <c r="BM377" s="162"/>
      <c r="BN377" s="162"/>
      <c r="BO377" s="162"/>
      <c r="BP377" s="162"/>
      <c r="BQ377" s="162"/>
      <c r="BR377" s="162"/>
      <c r="BS377" s="162"/>
      <c r="EF377" s="149"/>
    </row>
    <row r="378" spans="1:136" ht="15.75" customHeight="1">
      <c r="A378" s="166"/>
      <c r="B378" s="149"/>
      <c r="C378" s="167"/>
      <c r="D378" s="151"/>
      <c r="Z378" s="149"/>
      <c r="BB378" s="213"/>
      <c r="BC378" s="162"/>
      <c r="BD378" s="162"/>
      <c r="BE378" s="162"/>
      <c r="BF378" s="162"/>
      <c r="BG378" s="162"/>
      <c r="BH378" s="162"/>
      <c r="BI378" s="162"/>
      <c r="BJ378" s="162"/>
      <c r="BK378" s="162"/>
      <c r="BL378" s="162"/>
      <c r="BM378" s="162"/>
      <c r="BN378" s="162"/>
      <c r="BO378" s="162"/>
      <c r="BP378" s="162"/>
      <c r="BQ378" s="162"/>
      <c r="BR378" s="162"/>
      <c r="BS378" s="162"/>
      <c r="EF378" s="149"/>
    </row>
    <row r="379" spans="1:136" ht="15.75" customHeight="1">
      <c r="A379" s="166"/>
      <c r="B379" s="149"/>
      <c r="C379" s="167"/>
      <c r="D379" s="151"/>
      <c r="Z379" s="149"/>
      <c r="BB379" s="213"/>
      <c r="BC379" s="162"/>
      <c r="BD379" s="162"/>
      <c r="BE379" s="162"/>
      <c r="BF379" s="162"/>
      <c r="BG379" s="162"/>
      <c r="BH379" s="162"/>
      <c r="BI379" s="162"/>
      <c r="BJ379" s="162"/>
      <c r="BK379" s="162"/>
      <c r="BL379" s="162"/>
      <c r="BM379" s="162"/>
      <c r="BN379" s="162"/>
      <c r="BO379" s="162"/>
      <c r="BP379" s="162"/>
      <c r="BQ379" s="162"/>
      <c r="BR379" s="162"/>
      <c r="BS379" s="162"/>
      <c r="EF379" s="149"/>
    </row>
    <row r="380" spans="1:136" ht="15.75" customHeight="1">
      <c r="A380" s="166"/>
      <c r="B380" s="149"/>
      <c r="C380" s="167"/>
      <c r="D380" s="151"/>
      <c r="Z380" s="149"/>
      <c r="BB380" s="213"/>
      <c r="BC380" s="162"/>
      <c r="BD380" s="162"/>
      <c r="BE380" s="162"/>
      <c r="BF380" s="162"/>
      <c r="BG380" s="162"/>
      <c r="BH380" s="162"/>
      <c r="BI380" s="162"/>
      <c r="BJ380" s="162"/>
      <c r="BK380" s="162"/>
      <c r="BL380" s="162"/>
      <c r="BM380" s="162"/>
      <c r="BN380" s="162"/>
      <c r="BO380" s="162"/>
      <c r="BP380" s="162"/>
      <c r="BQ380" s="162"/>
      <c r="BR380" s="162"/>
      <c r="BS380" s="162"/>
      <c r="EF380" s="149"/>
    </row>
    <row r="381" spans="1:136" ht="15.75" customHeight="1">
      <c r="A381" s="166"/>
      <c r="B381" s="149"/>
      <c r="C381" s="167"/>
      <c r="D381" s="151"/>
      <c r="Z381" s="149"/>
      <c r="BB381" s="213"/>
      <c r="BC381" s="162"/>
      <c r="BD381" s="162"/>
      <c r="BE381" s="162"/>
      <c r="BF381" s="162"/>
      <c r="BG381" s="162"/>
      <c r="BH381" s="162"/>
      <c r="BI381" s="162"/>
      <c r="BJ381" s="162"/>
      <c r="BK381" s="162"/>
      <c r="BL381" s="162"/>
      <c r="BM381" s="162"/>
      <c r="BN381" s="162"/>
      <c r="BO381" s="162"/>
      <c r="BP381" s="162"/>
      <c r="BQ381" s="162"/>
      <c r="BR381" s="162"/>
      <c r="BS381" s="162"/>
      <c r="EF381" s="149"/>
    </row>
    <row r="382" spans="1:136" ht="15.75" customHeight="1">
      <c r="A382" s="166"/>
      <c r="B382" s="149"/>
      <c r="C382" s="167"/>
      <c r="D382" s="151"/>
      <c r="Z382" s="149"/>
      <c r="BB382" s="213"/>
      <c r="BC382" s="162"/>
      <c r="BD382" s="162"/>
      <c r="BE382" s="162"/>
      <c r="BF382" s="162"/>
      <c r="BG382" s="162"/>
      <c r="BH382" s="162"/>
      <c r="BI382" s="162"/>
      <c r="BJ382" s="162"/>
      <c r="BK382" s="162"/>
      <c r="BL382" s="162"/>
      <c r="BM382" s="162"/>
      <c r="BN382" s="162"/>
      <c r="BO382" s="162"/>
      <c r="BP382" s="162"/>
      <c r="BQ382" s="162"/>
      <c r="BR382" s="162"/>
      <c r="BS382" s="162"/>
      <c r="EF382" s="149"/>
    </row>
    <row r="383" spans="1:136" ht="15.75" customHeight="1">
      <c r="A383" s="166"/>
      <c r="B383" s="149"/>
      <c r="C383" s="167"/>
      <c r="D383" s="151"/>
      <c r="Z383" s="149"/>
      <c r="BB383" s="213"/>
      <c r="BC383" s="162"/>
      <c r="BD383" s="162"/>
      <c r="BE383" s="162"/>
      <c r="BF383" s="162"/>
      <c r="BG383" s="162"/>
      <c r="BH383" s="162"/>
      <c r="BI383" s="162"/>
      <c r="BJ383" s="162"/>
      <c r="BK383" s="162"/>
      <c r="BL383" s="162"/>
      <c r="BM383" s="162"/>
      <c r="BN383" s="162"/>
      <c r="BO383" s="162"/>
      <c r="BP383" s="162"/>
      <c r="BQ383" s="162"/>
      <c r="BR383" s="162"/>
      <c r="BS383" s="162"/>
      <c r="EF383" s="149"/>
    </row>
    <row r="384" spans="1:136" ht="15.75" customHeight="1">
      <c r="A384" s="166"/>
      <c r="B384" s="149"/>
      <c r="C384" s="167"/>
      <c r="D384" s="151"/>
      <c r="Z384" s="149"/>
      <c r="BB384" s="213"/>
      <c r="BC384" s="162"/>
      <c r="BD384" s="162"/>
      <c r="BE384" s="162"/>
      <c r="BF384" s="162"/>
      <c r="BG384" s="162"/>
      <c r="BH384" s="162"/>
      <c r="BI384" s="162"/>
      <c r="BJ384" s="162"/>
      <c r="BK384" s="162"/>
      <c r="BL384" s="162"/>
      <c r="BM384" s="162"/>
      <c r="BN384" s="162"/>
      <c r="BO384" s="162"/>
      <c r="BP384" s="162"/>
      <c r="BQ384" s="162"/>
      <c r="BR384" s="162"/>
      <c r="BS384" s="162"/>
      <c r="EF384" s="149"/>
    </row>
    <row r="385" spans="1:136" ht="15.75" customHeight="1">
      <c r="A385" s="166"/>
      <c r="B385" s="149"/>
      <c r="C385" s="167"/>
      <c r="D385" s="151"/>
      <c r="Z385" s="149"/>
      <c r="BB385" s="213"/>
      <c r="BC385" s="162"/>
      <c r="BD385" s="162"/>
      <c r="BE385" s="162"/>
      <c r="BF385" s="162"/>
      <c r="BG385" s="162"/>
      <c r="BH385" s="162"/>
      <c r="BI385" s="162"/>
      <c r="BJ385" s="162"/>
      <c r="BK385" s="162"/>
      <c r="BL385" s="162"/>
      <c r="BM385" s="162"/>
      <c r="BN385" s="162"/>
      <c r="BO385" s="162"/>
      <c r="BP385" s="162"/>
      <c r="BQ385" s="162"/>
      <c r="BR385" s="162"/>
      <c r="BS385" s="162"/>
      <c r="EF385" s="149"/>
    </row>
    <row r="386" spans="1:136" ht="15.75" customHeight="1">
      <c r="A386" s="166"/>
      <c r="B386" s="149"/>
      <c r="C386" s="167"/>
      <c r="D386" s="151"/>
      <c r="Z386" s="149"/>
      <c r="BB386" s="213"/>
      <c r="BC386" s="162"/>
      <c r="BD386" s="162"/>
      <c r="BE386" s="162"/>
      <c r="BF386" s="162"/>
      <c r="BG386" s="162"/>
      <c r="BH386" s="162"/>
      <c r="BI386" s="162"/>
      <c r="BJ386" s="162"/>
      <c r="BK386" s="162"/>
      <c r="BL386" s="162"/>
      <c r="BM386" s="162"/>
      <c r="BN386" s="162"/>
      <c r="BO386" s="162"/>
      <c r="BP386" s="162"/>
      <c r="BQ386" s="162"/>
      <c r="BR386" s="162"/>
      <c r="BS386" s="162"/>
      <c r="EF386" s="149"/>
    </row>
    <row r="387" spans="1:136" ht="15.75" customHeight="1">
      <c r="A387" s="166"/>
      <c r="B387" s="149"/>
      <c r="C387" s="167"/>
      <c r="D387" s="151"/>
      <c r="Z387" s="149"/>
      <c r="BB387" s="213"/>
      <c r="BC387" s="162"/>
      <c r="BD387" s="162"/>
      <c r="BE387" s="162"/>
      <c r="BF387" s="162"/>
      <c r="BG387" s="162"/>
      <c r="BH387" s="162"/>
      <c r="BI387" s="162"/>
      <c r="BJ387" s="162"/>
      <c r="BK387" s="162"/>
      <c r="BL387" s="162"/>
      <c r="BM387" s="162"/>
      <c r="BN387" s="162"/>
      <c r="BO387" s="162"/>
      <c r="BP387" s="162"/>
      <c r="BQ387" s="162"/>
      <c r="BR387" s="162"/>
      <c r="BS387" s="162"/>
      <c r="EF387" s="149"/>
    </row>
    <row r="388" spans="1:136" ht="15.75" customHeight="1">
      <c r="A388" s="166"/>
      <c r="B388" s="149"/>
      <c r="C388" s="167"/>
      <c r="D388" s="151"/>
      <c r="Z388" s="149"/>
      <c r="BB388" s="213"/>
      <c r="BC388" s="162"/>
      <c r="BD388" s="162"/>
      <c r="BE388" s="162"/>
      <c r="BF388" s="162"/>
      <c r="BG388" s="162"/>
      <c r="BH388" s="162"/>
      <c r="BI388" s="162"/>
      <c r="BJ388" s="162"/>
      <c r="BK388" s="162"/>
      <c r="BL388" s="162"/>
      <c r="BM388" s="162"/>
      <c r="BN388" s="162"/>
      <c r="BO388" s="162"/>
      <c r="BP388" s="162"/>
      <c r="BQ388" s="162"/>
      <c r="BR388" s="162"/>
      <c r="BS388" s="162"/>
      <c r="EF388" s="149"/>
    </row>
    <row r="389" spans="1:136" ht="15.75" customHeight="1">
      <c r="A389" s="166"/>
      <c r="B389" s="149"/>
      <c r="C389" s="167"/>
      <c r="D389" s="151"/>
      <c r="Z389" s="149"/>
      <c r="BB389" s="213"/>
      <c r="BC389" s="162"/>
      <c r="BD389" s="162"/>
      <c r="BE389" s="162"/>
      <c r="BF389" s="162"/>
      <c r="BG389" s="162"/>
      <c r="BH389" s="162"/>
      <c r="BI389" s="162"/>
      <c r="BJ389" s="162"/>
      <c r="BK389" s="162"/>
      <c r="BL389" s="162"/>
      <c r="BM389" s="162"/>
      <c r="BN389" s="162"/>
      <c r="BO389" s="162"/>
      <c r="BP389" s="162"/>
      <c r="BQ389" s="162"/>
      <c r="BR389" s="162"/>
      <c r="BS389" s="162"/>
      <c r="EF389" s="149"/>
    </row>
    <row r="390" spans="1:136" ht="15.75" customHeight="1">
      <c r="A390" s="166"/>
      <c r="B390" s="149"/>
      <c r="C390" s="167"/>
      <c r="D390" s="151"/>
      <c r="Z390" s="149"/>
      <c r="BB390" s="213"/>
      <c r="BC390" s="162"/>
      <c r="BD390" s="162"/>
      <c r="BE390" s="162"/>
      <c r="BF390" s="162"/>
      <c r="BG390" s="162"/>
      <c r="BH390" s="162"/>
      <c r="BI390" s="162"/>
      <c r="BJ390" s="162"/>
      <c r="BK390" s="162"/>
      <c r="BL390" s="162"/>
      <c r="BM390" s="162"/>
      <c r="BN390" s="162"/>
      <c r="BO390" s="162"/>
      <c r="BP390" s="162"/>
      <c r="BQ390" s="162"/>
      <c r="BR390" s="162"/>
      <c r="BS390" s="162"/>
      <c r="EF390" s="149"/>
    </row>
    <row r="391" spans="1:136" ht="15.75" customHeight="1">
      <c r="A391" s="166"/>
      <c r="B391" s="149"/>
      <c r="C391" s="167"/>
      <c r="D391" s="151"/>
      <c r="Z391" s="149"/>
      <c r="BB391" s="213"/>
      <c r="BC391" s="162"/>
      <c r="BD391" s="162"/>
      <c r="BE391" s="162"/>
      <c r="BF391" s="162"/>
      <c r="BG391" s="162"/>
      <c r="BH391" s="162"/>
      <c r="BI391" s="162"/>
      <c r="BJ391" s="162"/>
      <c r="BK391" s="162"/>
      <c r="BL391" s="162"/>
      <c r="BM391" s="162"/>
      <c r="BN391" s="162"/>
      <c r="BO391" s="162"/>
      <c r="BP391" s="162"/>
      <c r="BQ391" s="162"/>
      <c r="BR391" s="162"/>
      <c r="BS391" s="162"/>
      <c r="EF391" s="149"/>
    </row>
    <row r="392" spans="1:136" ht="15.75" customHeight="1">
      <c r="A392" s="166"/>
      <c r="B392" s="149"/>
      <c r="C392" s="167"/>
      <c r="D392" s="151"/>
      <c r="Z392" s="149"/>
      <c r="BB392" s="213"/>
      <c r="BC392" s="162"/>
      <c r="BD392" s="162"/>
      <c r="BE392" s="162"/>
      <c r="BF392" s="162"/>
      <c r="BG392" s="162"/>
      <c r="BH392" s="162"/>
      <c r="BI392" s="162"/>
      <c r="BJ392" s="162"/>
      <c r="BK392" s="162"/>
      <c r="BL392" s="162"/>
      <c r="BM392" s="162"/>
      <c r="BN392" s="162"/>
      <c r="BO392" s="162"/>
      <c r="BP392" s="162"/>
      <c r="BQ392" s="162"/>
      <c r="BR392" s="162"/>
      <c r="BS392" s="162"/>
      <c r="EF392" s="149"/>
    </row>
    <row r="393" spans="1:136" ht="15.75" customHeight="1">
      <c r="A393" s="166"/>
      <c r="B393" s="149"/>
      <c r="C393" s="167"/>
      <c r="D393" s="151"/>
      <c r="Z393" s="149"/>
      <c r="BB393" s="213"/>
      <c r="BC393" s="162"/>
      <c r="BD393" s="162"/>
      <c r="BE393" s="162"/>
      <c r="BF393" s="162"/>
      <c r="BG393" s="162"/>
      <c r="BH393" s="162"/>
      <c r="BI393" s="162"/>
      <c r="BJ393" s="162"/>
      <c r="BK393" s="162"/>
      <c r="BL393" s="162"/>
      <c r="BM393" s="162"/>
      <c r="BN393" s="162"/>
      <c r="BO393" s="162"/>
      <c r="BP393" s="162"/>
      <c r="BQ393" s="162"/>
      <c r="BR393" s="162"/>
      <c r="BS393" s="162"/>
      <c r="EF393" s="149"/>
    </row>
    <row r="394" spans="1:136" ht="15.75" customHeight="1">
      <c r="A394" s="166"/>
      <c r="B394" s="149"/>
      <c r="C394" s="167"/>
      <c r="D394" s="151"/>
      <c r="Z394" s="149"/>
      <c r="BB394" s="213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EF394" s="149"/>
    </row>
    <row r="395" spans="1:136" ht="15.75" customHeight="1">
      <c r="A395" s="166"/>
      <c r="B395" s="149"/>
      <c r="C395" s="167"/>
      <c r="D395" s="151"/>
      <c r="Z395" s="149"/>
      <c r="BB395" s="213"/>
      <c r="BC395" s="162"/>
      <c r="BD395" s="162"/>
      <c r="BE395" s="162"/>
      <c r="BF395" s="162"/>
      <c r="BG395" s="162"/>
      <c r="BH395" s="162"/>
      <c r="BI395" s="162"/>
      <c r="BJ395" s="162"/>
      <c r="BK395" s="162"/>
      <c r="BL395" s="162"/>
      <c r="BM395" s="162"/>
      <c r="BN395" s="162"/>
      <c r="BO395" s="162"/>
      <c r="BP395" s="162"/>
      <c r="BQ395" s="162"/>
      <c r="BR395" s="162"/>
      <c r="BS395" s="162"/>
      <c r="EF395" s="149"/>
    </row>
    <row r="396" spans="1:136" ht="15.75" customHeight="1">
      <c r="A396" s="166"/>
      <c r="B396" s="149"/>
      <c r="C396" s="167"/>
      <c r="D396" s="151"/>
      <c r="Z396" s="149"/>
      <c r="BB396" s="213"/>
      <c r="BC396" s="162"/>
      <c r="BD396" s="162"/>
      <c r="BE396" s="162"/>
      <c r="BF396" s="162"/>
      <c r="BG396" s="162"/>
      <c r="BH396" s="162"/>
      <c r="BI396" s="162"/>
      <c r="BJ396" s="162"/>
      <c r="BK396" s="162"/>
      <c r="BL396" s="162"/>
      <c r="BM396" s="162"/>
      <c r="BN396" s="162"/>
      <c r="BO396" s="162"/>
      <c r="BP396" s="162"/>
      <c r="BQ396" s="162"/>
      <c r="BR396" s="162"/>
      <c r="BS396" s="162"/>
      <c r="EF396" s="149"/>
    </row>
    <row r="397" spans="1:136" ht="15.75" customHeight="1">
      <c r="A397" s="166"/>
      <c r="B397" s="149"/>
      <c r="C397" s="167"/>
      <c r="D397" s="151"/>
      <c r="Z397" s="149"/>
      <c r="BB397" s="213"/>
      <c r="BC397" s="162"/>
      <c r="BD397" s="162"/>
      <c r="BE397" s="162"/>
      <c r="BF397" s="162"/>
      <c r="BG397" s="162"/>
      <c r="BH397" s="162"/>
      <c r="BI397" s="162"/>
      <c r="BJ397" s="162"/>
      <c r="BK397" s="162"/>
      <c r="BL397" s="162"/>
      <c r="BM397" s="162"/>
      <c r="BN397" s="162"/>
      <c r="BO397" s="162"/>
      <c r="BP397" s="162"/>
      <c r="BQ397" s="162"/>
      <c r="BR397" s="162"/>
      <c r="BS397" s="162"/>
      <c r="EF397" s="149"/>
    </row>
    <row r="398" spans="1:136" ht="15.75" customHeight="1">
      <c r="A398" s="166"/>
      <c r="B398" s="149"/>
      <c r="C398" s="167"/>
      <c r="D398" s="151"/>
      <c r="Z398" s="149"/>
      <c r="BB398" s="213"/>
      <c r="BC398" s="162"/>
      <c r="BD398" s="162"/>
      <c r="BE398" s="162"/>
      <c r="BF398" s="162"/>
      <c r="BG398" s="162"/>
      <c r="BH398" s="162"/>
      <c r="BI398" s="162"/>
      <c r="BJ398" s="162"/>
      <c r="BK398" s="162"/>
      <c r="BL398" s="162"/>
      <c r="BM398" s="162"/>
      <c r="BN398" s="162"/>
      <c r="BO398" s="162"/>
      <c r="BP398" s="162"/>
      <c r="BQ398" s="162"/>
      <c r="BR398" s="162"/>
      <c r="BS398" s="162"/>
      <c r="EF398" s="149"/>
    </row>
    <row r="399" spans="1:136" ht="15.75" customHeight="1">
      <c r="A399" s="166"/>
      <c r="B399" s="149"/>
      <c r="C399" s="167"/>
      <c r="D399" s="151"/>
      <c r="Z399" s="149"/>
      <c r="BB399" s="213"/>
      <c r="BC399" s="162"/>
      <c r="BD399" s="162"/>
      <c r="BE399" s="162"/>
      <c r="BF399" s="162"/>
      <c r="BG399" s="162"/>
      <c r="BH399" s="162"/>
      <c r="BI399" s="162"/>
      <c r="BJ399" s="162"/>
      <c r="BK399" s="162"/>
      <c r="BL399" s="162"/>
      <c r="BM399" s="162"/>
      <c r="BN399" s="162"/>
      <c r="BO399" s="162"/>
      <c r="BP399" s="162"/>
      <c r="BQ399" s="162"/>
      <c r="BR399" s="162"/>
      <c r="BS399" s="162"/>
      <c r="EF399" s="149"/>
    </row>
    <row r="400" spans="1:136" ht="15.75" customHeight="1">
      <c r="A400" s="166"/>
      <c r="B400" s="149"/>
      <c r="C400" s="167"/>
      <c r="D400" s="151"/>
      <c r="Z400" s="149"/>
      <c r="BB400" s="213"/>
      <c r="BC400" s="162"/>
      <c r="BD400" s="162"/>
      <c r="BE400" s="162"/>
      <c r="BF400" s="162"/>
      <c r="BG400" s="162"/>
      <c r="BH400" s="162"/>
      <c r="BI400" s="162"/>
      <c r="BJ400" s="162"/>
      <c r="BK400" s="162"/>
      <c r="BL400" s="162"/>
      <c r="BM400" s="162"/>
      <c r="BN400" s="162"/>
      <c r="BO400" s="162"/>
      <c r="BP400" s="162"/>
      <c r="BQ400" s="162"/>
      <c r="BR400" s="162"/>
      <c r="BS400" s="162"/>
      <c r="EF400" s="149"/>
    </row>
    <row r="401" spans="1:136" ht="15.75" customHeight="1">
      <c r="A401" s="166"/>
      <c r="B401" s="149"/>
      <c r="C401" s="167"/>
      <c r="D401" s="151"/>
      <c r="Z401" s="149"/>
      <c r="BB401" s="213"/>
      <c r="BC401" s="162"/>
      <c r="BD401" s="162"/>
      <c r="BE401" s="162"/>
      <c r="BF401" s="162"/>
      <c r="BG401" s="162"/>
      <c r="BH401" s="162"/>
      <c r="BI401" s="162"/>
      <c r="BJ401" s="162"/>
      <c r="BK401" s="162"/>
      <c r="BL401" s="162"/>
      <c r="BM401" s="162"/>
      <c r="BN401" s="162"/>
      <c r="BO401" s="162"/>
      <c r="BP401" s="162"/>
      <c r="BQ401" s="162"/>
      <c r="BR401" s="162"/>
      <c r="BS401" s="162"/>
      <c r="EF401" s="149"/>
    </row>
    <row r="402" spans="1:136" ht="15.75" customHeight="1">
      <c r="A402" s="166"/>
      <c r="B402" s="149"/>
      <c r="C402" s="167"/>
      <c r="D402" s="151"/>
      <c r="Z402" s="149"/>
      <c r="BB402" s="213"/>
      <c r="BC402" s="162"/>
      <c r="BD402" s="162"/>
      <c r="BE402" s="162"/>
      <c r="BF402" s="162"/>
      <c r="BG402" s="162"/>
      <c r="BH402" s="162"/>
      <c r="BI402" s="162"/>
      <c r="BJ402" s="162"/>
      <c r="BK402" s="162"/>
      <c r="BL402" s="162"/>
      <c r="BM402" s="162"/>
      <c r="BN402" s="162"/>
      <c r="BO402" s="162"/>
      <c r="BP402" s="162"/>
      <c r="BQ402" s="162"/>
      <c r="BR402" s="162"/>
      <c r="BS402" s="162"/>
      <c r="EF402" s="149"/>
    </row>
    <row r="403" spans="1:136" ht="15.75" customHeight="1">
      <c r="A403" s="166"/>
      <c r="B403" s="149"/>
      <c r="C403" s="167"/>
      <c r="D403" s="151"/>
      <c r="Z403" s="149"/>
      <c r="BB403" s="213"/>
      <c r="BC403" s="162"/>
      <c r="BD403" s="162"/>
      <c r="BE403" s="162"/>
      <c r="BF403" s="162"/>
      <c r="BG403" s="162"/>
      <c r="BH403" s="162"/>
      <c r="BI403" s="162"/>
      <c r="BJ403" s="162"/>
      <c r="BK403" s="162"/>
      <c r="BL403" s="162"/>
      <c r="BM403" s="162"/>
      <c r="BN403" s="162"/>
      <c r="BO403" s="162"/>
      <c r="BP403" s="162"/>
      <c r="BQ403" s="162"/>
      <c r="BR403" s="162"/>
      <c r="BS403" s="162"/>
      <c r="EF403" s="149"/>
    </row>
    <row r="404" spans="1:136" ht="15.75" customHeight="1">
      <c r="A404" s="166"/>
      <c r="B404" s="149"/>
      <c r="C404" s="167"/>
      <c r="D404" s="151"/>
      <c r="Z404" s="149"/>
      <c r="BB404" s="213"/>
      <c r="BC404" s="162"/>
      <c r="BD404" s="162"/>
      <c r="BE404" s="162"/>
      <c r="BF404" s="162"/>
      <c r="BG404" s="162"/>
      <c r="BH404" s="162"/>
      <c r="BI404" s="162"/>
      <c r="BJ404" s="162"/>
      <c r="BK404" s="162"/>
      <c r="BL404" s="162"/>
      <c r="BM404" s="162"/>
      <c r="BN404" s="162"/>
      <c r="BO404" s="162"/>
      <c r="BP404" s="162"/>
      <c r="BQ404" s="162"/>
      <c r="BR404" s="162"/>
      <c r="BS404" s="162"/>
      <c r="EF404" s="149"/>
    </row>
    <row r="405" spans="1:136" ht="15.75" customHeight="1">
      <c r="A405" s="166"/>
      <c r="B405" s="149"/>
      <c r="C405" s="167"/>
      <c r="D405" s="151"/>
      <c r="Z405" s="149"/>
      <c r="BB405" s="213"/>
      <c r="BC405" s="162"/>
      <c r="BD405" s="162"/>
      <c r="BE405" s="162"/>
      <c r="BF405" s="162"/>
      <c r="BG405" s="162"/>
      <c r="BH405" s="162"/>
      <c r="BI405" s="162"/>
      <c r="BJ405" s="162"/>
      <c r="BK405" s="162"/>
      <c r="BL405" s="162"/>
      <c r="BM405" s="162"/>
      <c r="BN405" s="162"/>
      <c r="BO405" s="162"/>
      <c r="BP405" s="162"/>
      <c r="BQ405" s="162"/>
      <c r="BR405" s="162"/>
      <c r="BS405" s="162"/>
      <c r="EF405" s="149"/>
    </row>
    <row r="406" spans="1:136" ht="15.75" customHeight="1">
      <c r="A406" s="166"/>
      <c r="B406" s="149"/>
      <c r="C406" s="167"/>
      <c r="D406" s="151"/>
      <c r="Z406" s="149"/>
      <c r="BB406" s="213"/>
      <c r="BC406" s="162"/>
      <c r="BD406" s="162"/>
      <c r="BE406" s="162"/>
      <c r="BF406" s="162"/>
      <c r="BG406" s="162"/>
      <c r="BH406" s="162"/>
      <c r="BI406" s="162"/>
      <c r="BJ406" s="162"/>
      <c r="BK406" s="162"/>
      <c r="BL406" s="162"/>
      <c r="BM406" s="162"/>
      <c r="BN406" s="162"/>
      <c r="BO406" s="162"/>
      <c r="BP406" s="162"/>
      <c r="BQ406" s="162"/>
      <c r="BR406" s="162"/>
      <c r="BS406" s="162"/>
      <c r="EF406" s="149"/>
    </row>
    <row r="407" spans="1:136" ht="15.75" customHeight="1">
      <c r="A407" s="166"/>
      <c r="B407" s="149"/>
      <c r="C407" s="167"/>
      <c r="D407" s="151"/>
      <c r="Z407" s="149"/>
      <c r="BB407" s="213"/>
      <c r="BC407" s="162"/>
      <c r="BD407" s="162"/>
      <c r="BE407" s="162"/>
      <c r="BF407" s="162"/>
      <c r="BG407" s="162"/>
      <c r="BH407" s="162"/>
      <c r="BI407" s="162"/>
      <c r="BJ407" s="162"/>
      <c r="BK407" s="162"/>
      <c r="BL407" s="162"/>
      <c r="BM407" s="162"/>
      <c r="BN407" s="162"/>
      <c r="BO407" s="162"/>
      <c r="BP407" s="162"/>
      <c r="BQ407" s="162"/>
      <c r="BR407" s="162"/>
      <c r="BS407" s="162"/>
      <c r="EF407" s="149"/>
    </row>
    <row r="408" spans="1:136" ht="15.75" customHeight="1">
      <c r="A408" s="166"/>
      <c r="B408" s="149"/>
      <c r="C408" s="167"/>
      <c r="D408" s="151"/>
      <c r="Z408" s="149"/>
      <c r="BB408" s="213"/>
      <c r="BC408" s="162"/>
      <c r="BD408" s="162"/>
      <c r="BE408" s="162"/>
      <c r="BF408" s="162"/>
      <c r="BG408" s="162"/>
      <c r="BH408" s="162"/>
      <c r="BI408" s="162"/>
      <c r="BJ408" s="162"/>
      <c r="BK408" s="162"/>
      <c r="BL408" s="162"/>
      <c r="BM408" s="162"/>
      <c r="BN408" s="162"/>
      <c r="BO408" s="162"/>
      <c r="BP408" s="162"/>
      <c r="BQ408" s="162"/>
      <c r="BR408" s="162"/>
      <c r="BS408" s="162"/>
      <c r="EF408" s="149"/>
    </row>
    <row r="409" spans="1:136" ht="15.75" customHeight="1">
      <c r="A409" s="166"/>
      <c r="B409" s="149"/>
      <c r="C409" s="167"/>
      <c r="D409" s="151"/>
      <c r="Z409" s="149"/>
      <c r="BB409" s="213"/>
      <c r="BC409" s="162"/>
      <c r="BD409" s="162"/>
      <c r="BE409" s="162"/>
      <c r="BF409" s="162"/>
      <c r="BG409" s="162"/>
      <c r="BH409" s="162"/>
      <c r="BI409" s="162"/>
      <c r="BJ409" s="162"/>
      <c r="BK409" s="162"/>
      <c r="BL409" s="162"/>
      <c r="BM409" s="162"/>
      <c r="BN409" s="162"/>
      <c r="BO409" s="162"/>
      <c r="BP409" s="162"/>
      <c r="BQ409" s="162"/>
      <c r="BR409" s="162"/>
      <c r="BS409" s="162"/>
      <c r="EF409" s="149"/>
    </row>
    <row r="410" spans="1:136" ht="15.75" customHeight="1">
      <c r="A410" s="166"/>
      <c r="B410" s="149"/>
      <c r="C410" s="167"/>
      <c r="D410" s="151"/>
      <c r="Z410" s="149"/>
      <c r="BB410" s="213"/>
      <c r="BC410" s="162"/>
      <c r="BD410" s="162"/>
      <c r="BE410" s="162"/>
      <c r="BF410" s="162"/>
      <c r="BG410" s="162"/>
      <c r="BH410" s="162"/>
      <c r="BI410" s="162"/>
      <c r="BJ410" s="162"/>
      <c r="BK410" s="162"/>
      <c r="BL410" s="162"/>
      <c r="BM410" s="162"/>
      <c r="BN410" s="162"/>
      <c r="BO410" s="162"/>
      <c r="BP410" s="162"/>
      <c r="BQ410" s="162"/>
      <c r="BR410" s="162"/>
      <c r="BS410" s="162"/>
      <c r="EF410" s="149"/>
    </row>
    <row r="411" spans="1:136" ht="15.75" customHeight="1">
      <c r="A411" s="166"/>
      <c r="B411" s="149"/>
      <c r="C411" s="167"/>
      <c r="D411" s="151"/>
      <c r="Z411" s="149"/>
      <c r="BB411" s="213"/>
      <c r="BC411" s="162"/>
      <c r="BD411" s="162"/>
      <c r="BE411" s="162"/>
      <c r="BF411" s="162"/>
      <c r="BG411" s="162"/>
      <c r="BH411" s="162"/>
      <c r="BI411" s="162"/>
      <c r="BJ411" s="162"/>
      <c r="BK411" s="162"/>
      <c r="BL411" s="162"/>
      <c r="BM411" s="162"/>
      <c r="BN411" s="162"/>
      <c r="BO411" s="162"/>
      <c r="BP411" s="162"/>
      <c r="BQ411" s="162"/>
      <c r="BR411" s="162"/>
      <c r="BS411" s="162"/>
      <c r="EF411" s="149"/>
    </row>
    <row r="412" spans="1:136" ht="15.75" customHeight="1">
      <c r="A412" s="166"/>
      <c r="B412" s="149"/>
      <c r="C412" s="167"/>
      <c r="D412" s="151"/>
      <c r="Z412" s="149"/>
      <c r="BB412" s="213"/>
      <c r="BC412" s="162"/>
      <c r="BD412" s="162"/>
      <c r="BE412" s="162"/>
      <c r="BF412" s="162"/>
      <c r="BG412" s="162"/>
      <c r="BH412" s="162"/>
      <c r="BI412" s="162"/>
      <c r="BJ412" s="162"/>
      <c r="BK412" s="162"/>
      <c r="BL412" s="162"/>
      <c r="BM412" s="162"/>
      <c r="BN412" s="162"/>
      <c r="BO412" s="162"/>
      <c r="BP412" s="162"/>
      <c r="BQ412" s="162"/>
      <c r="BR412" s="162"/>
      <c r="BS412" s="162"/>
      <c r="EF412" s="149"/>
    </row>
    <row r="413" spans="1:136" ht="15.75" customHeight="1">
      <c r="A413" s="166"/>
      <c r="B413" s="149"/>
      <c r="C413" s="167"/>
      <c r="D413" s="151"/>
      <c r="Z413" s="149"/>
      <c r="BB413" s="213"/>
      <c r="BC413" s="162"/>
      <c r="BD413" s="162"/>
      <c r="BE413" s="162"/>
      <c r="BF413" s="162"/>
      <c r="BG413" s="162"/>
      <c r="BH413" s="162"/>
      <c r="BI413" s="162"/>
      <c r="BJ413" s="162"/>
      <c r="BK413" s="162"/>
      <c r="BL413" s="162"/>
      <c r="BM413" s="162"/>
      <c r="BN413" s="162"/>
      <c r="BO413" s="162"/>
      <c r="BP413" s="162"/>
      <c r="BQ413" s="162"/>
      <c r="BR413" s="162"/>
      <c r="BS413" s="162"/>
      <c r="EF413" s="149"/>
    </row>
    <row r="414" spans="1:136" ht="15.75" customHeight="1">
      <c r="A414" s="166"/>
      <c r="B414" s="149"/>
      <c r="C414" s="167"/>
      <c r="D414" s="151"/>
      <c r="Z414" s="149"/>
      <c r="BB414" s="213"/>
      <c r="BC414" s="162"/>
      <c r="BD414" s="162"/>
      <c r="BE414" s="162"/>
      <c r="BF414" s="162"/>
      <c r="BG414" s="162"/>
      <c r="BH414" s="162"/>
      <c r="BI414" s="162"/>
      <c r="BJ414" s="162"/>
      <c r="BK414" s="162"/>
      <c r="BL414" s="162"/>
      <c r="BM414" s="162"/>
      <c r="BN414" s="162"/>
      <c r="BO414" s="162"/>
      <c r="BP414" s="162"/>
      <c r="BQ414" s="162"/>
      <c r="BR414" s="162"/>
      <c r="BS414" s="162"/>
      <c r="EF414" s="149"/>
    </row>
    <row r="415" spans="1:136" ht="15.75" customHeight="1">
      <c r="A415" s="166"/>
      <c r="B415" s="149"/>
      <c r="C415" s="167"/>
      <c r="D415" s="151"/>
      <c r="Z415" s="149"/>
      <c r="BB415" s="213"/>
      <c r="BC415" s="162"/>
      <c r="BD415" s="162"/>
      <c r="BE415" s="162"/>
      <c r="BF415" s="162"/>
      <c r="BG415" s="162"/>
      <c r="BH415" s="162"/>
      <c r="BI415" s="162"/>
      <c r="BJ415" s="162"/>
      <c r="BK415" s="162"/>
      <c r="BL415" s="162"/>
      <c r="BM415" s="162"/>
      <c r="BN415" s="162"/>
      <c r="BO415" s="162"/>
      <c r="BP415" s="162"/>
      <c r="BQ415" s="162"/>
      <c r="BR415" s="162"/>
      <c r="BS415" s="162"/>
      <c r="EF415" s="149"/>
    </row>
    <row r="416" spans="1:136" ht="15.75" customHeight="1">
      <c r="A416" s="166"/>
      <c r="B416" s="149"/>
      <c r="C416" s="167"/>
      <c r="D416" s="151"/>
      <c r="Z416" s="149"/>
      <c r="BB416" s="213"/>
      <c r="BC416" s="162"/>
      <c r="BD416" s="162"/>
      <c r="BE416" s="162"/>
      <c r="BF416" s="162"/>
      <c r="BG416" s="162"/>
      <c r="BH416" s="162"/>
      <c r="BI416" s="162"/>
      <c r="BJ416" s="162"/>
      <c r="BK416" s="162"/>
      <c r="BL416" s="162"/>
      <c r="BM416" s="162"/>
      <c r="BN416" s="162"/>
      <c r="BO416" s="162"/>
      <c r="BP416" s="162"/>
      <c r="BQ416" s="162"/>
      <c r="BR416" s="162"/>
      <c r="BS416" s="162"/>
      <c r="EF416" s="149"/>
    </row>
    <row r="417" spans="1:136" ht="15.75" customHeight="1">
      <c r="A417" s="166"/>
      <c r="B417" s="149"/>
      <c r="C417" s="167"/>
      <c r="D417" s="151"/>
      <c r="Z417" s="149"/>
      <c r="BB417" s="213"/>
      <c r="BC417" s="162"/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2"/>
      <c r="BN417" s="162"/>
      <c r="BO417" s="162"/>
      <c r="BP417" s="162"/>
      <c r="BQ417" s="162"/>
      <c r="BR417" s="162"/>
      <c r="BS417" s="162"/>
      <c r="EF417" s="149"/>
    </row>
    <row r="418" spans="1:136" ht="15.75" customHeight="1">
      <c r="A418" s="166"/>
      <c r="B418" s="149"/>
      <c r="C418" s="167"/>
      <c r="D418" s="151"/>
      <c r="Z418" s="149"/>
      <c r="BB418" s="213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62"/>
      <c r="BR418" s="162"/>
      <c r="BS418" s="162"/>
      <c r="EF418" s="149"/>
    </row>
    <row r="419" spans="1:136" ht="15.75" customHeight="1">
      <c r="A419" s="166"/>
      <c r="B419" s="149"/>
      <c r="C419" s="167"/>
      <c r="D419" s="151"/>
      <c r="Z419" s="149"/>
      <c r="BB419" s="213"/>
      <c r="BC419" s="162"/>
      <c r="BD419" s="162"/>
      <c r="BE419" s="162"/>
      <c r="BF419" s="162"/>
      <c r="BG419" s="162"/>
      <c r="BH419" s="162"/>
      <c r="BI419" s="162"/>
      <c r="BJ419" s="162"/>
      <c r="BK419" s="162"/>
      <c r="BL419" s="162"/>
      <c r="BM419" s="162"/>
      <c r="BN419" s="162"/>
      <c r="BO419" s="162"/>
      <c r="BP419" s="162"/>
      <c r="BQ419" s="162"/>
      <c r="BR419" s="162"/>
      <c r="BS419" s="162"/>
      <c r="EF419" s="149"/>
    </row>
    <row r="420" spans="1:136" ht="15.75" customHeight="1">
      <c r="A420" s="166"/>
      <c r="B420" s="149"/>
      <c r="C420" s="167"/>
      <c r="D420" s="151"/>
      <c r="Z420" s="149"/>
      <c r="BB420" s="213"/>
      <c r="BC420" s="162"/>
      <c r="BD420" s="162"/>
      <c r="BE420" s="162"/>
      <c r="BF420" s="162"/>
      <c r="BG420" s="162"/>
      <c r="BH420" s="162"/>
      <c r="BI420" s="162"/>
      <c r="BJ420" s="162"/>
      <c r="BK420" s="162"/>
      <c r="BL420" s="162"/>
      <c r="BM420" s="162"/>
      <c r="BN420" s="162"/>
      <c r="BO420" s="162"/>
      <c r="BP420" s="162"/>
      <c r="BQ420" s="162"/>
      <c r="BR420" s="162"/>
      <c r="BS420" s="162"/>
      <c r="EF420" s="149"/>
    </row>
    <row r="421" spans="1:136" ht="15.75" customHeight="1">
      <c r="A421" s="166"/>
      <c r="B421" s="149"/>
      <c r="C421" s="167"/>
      <c r="D421" s="151"/>
      <c r="Z421" s="149"/>
      <c r="BB421" s="213"/>
      <c r="BC421" s="162"/>
      <c r="BD421" s="162"/>
      <c r="BE421" s="162"/>
      <c r="BF421" s="162"/>
      <c r="BG421" s="162"/>
      <c r="BH421" s="162"/>
      <c r="BI421" s="162"/>
      <c r="BJ421" s="162"/>
      <c r="BK421" s="162"/>
      <c r="BL421" s="162"/>
      <c r="BM421" s="162"/>
      <c r="BN421" s="162"/>
      <c r="BO421" s="162"/>
      <c r="BP421" s="162"/>
      <c r="BQ421" s="162"/>
      <c r="BR421" s="162"/>
      <c r="BS421" s="162"/>
      <c r="EF421" s="149"/>
    </row>
    <row r="422" spans="1:136" ht="15.75" customHeight="1">
      <c r="A422" s="166"/>
      <c r="B422" s="149"/>
      <c r="C422" s="167"/>
      <c r="D422" s="151"/>
      <c r="Z422" s="149"/>
      <c r="BB422" s="213"/>
      <c r="BC422" s="162"/>
      <c r="BD422" s="162"/>
      <c r="BE422" s="162"/>
      <c r="BF422" s="162"/>
      <c r="BG422" s="162"/>
      <c r="BH422" s="162"/>
      <c r="BI422" s="162"/>
      <c r="BJ422" s="162"/>
      <c r="BK422" s="162"/>
      <c r="BL422" s="162"/>
      <c r="BM422" s="162"/>
      <c r="BN422" s="162"/>
      <c r="BO422" s="162"/>
      <c r="BP422" s="162"/>
      <c r="BQ422" s="162"/>
      <c r="BR422" s="162"/>
      <c r="BS422" s="162"/>
      <c r="EF422" s="149"/>
    </row>
    <row r="423" spans="1:136" ht="15.75" customHeight="1">
      <c r="A423" s="166"/>
      <c r="B423" s="149"/>
      <c r="C423" s="167"/>
      <c r="D423" s="151"/>
      <c r="Z423" s="149"/>
      <c r="BB423" s="213"/>
      <c r="BC423" s="162"/>
      <c r="BD423" s="162"/>
      <c r="BE423" s="162"/>
      <c r="BF423" s="162"/>
      <c r="BG423" s="162"/>
      <c r="BH423" s="162"/>
      <c r="BI423" s="162"/>
      <c r="BJ423" s="162"/>
      <c r="BK423" s="162"/>
      <c r="BL423" s="162"/>
      <c r="BM423" s="162"/>
      <c r="BN423" s="162"/>
      <c r="BO423" s="162"/>
      <c r="BP423" s="162"/>
      <c r="BQ423" s="162"/>
      <c r="BR423" s="162"/>
      <c r="BS423" s="162"/>
      <c r="EF423" s="149"/>
    </row>
    <row r="424" spans="1:136" ht="15.75" customHeight="1">
      <c r="A424" s="166"/>
      <c r="B424" s="149"/>
      <c r="C424" s="167"/>
      <c r="D424" s="151"/>
      <c r="Z424" s="149"/>
      <c r="BB424" s="213"/>
      <c r="BC424" s="162"/>
      <c r="BD424" s="162"/>
      <c r="BE424" s="162"/>
      <c r="BF424" s="162"/>
      <c r="BG424" s="162"/>
      <c r="BH424" s="162"/>
      <c r="BI424" s="162"/>
      <c r="BJ424" s="162"/>
      <c r="BK424" s="162"/>
      <c r="BL424" s="162"/>
      <c r="BM424" s="162"/>
      <c r="BN424" s="162"/>
      <c r="BO424" s="162"/>
      <c r="BP424" s="162"/>
      <c r="BQ424" s="162"/>
      <c r="BR424" s="162"/>
      <c r="BS424" s="162"/>
      <c r="EF424" s="149"/>
    </row>
    <row r="425" spans="1:136" ht="15.75" customHeight="1">
      <c r="A425" s="166"/>
      <c r="B425" s="149"/>
      <c r="C425" s="167"/>
      <c r="D425" s="151"/>
      <c r="Z425" s="149"/>
      <c r="BB425" s="213"/>
      <c r="BC425" s="162"/>
      <c r="BD425" s="162"/>
      <c r="BE425" s="162"/>
      <c r="BF425" s="162"/>
      <c r="BG425" s="162"/>
      <c r="BH425" s="162"/>
      <c r="BI425" s="162"/>
      <c r="BJ425" s="162"/>
      <c r="BK425" s="162"/>
      <c r="BL425" s="162"/>
      <c r="BM425" s="162"/>
      <c r="BN425" s="162"/>
      <c r="BO425" s="162"/>
      <c r="BP425" s="162"/>
      <c r="BQ425" s="162"/>
      <c r="BR425" s="162"/>
      <c r="BS425" s="162"/>
      <c r="EF425" s="149"/>
    </row>
    <row r="426" spans="1:136" ht="15.75" customHeight="1">
      <c r="A426" s="166"/>
      <c r="B426" s="149"/>
      <c r="C426" s="167"/>
      <c r="D426" s="151"/>
      <c r="Z426" s="149"/>
      <c r="BB426" s="213"/>
      <c r="BC426" s="162"/>
      <c r="BD426" s="162"/>
      <c r="BE426" s="162"/>
      <c r="BF426" s="162"/>
      <c r="BG426" s="162"/>
      <c r="BH426" s="162"/>
      <c r="BI426" s="162"/>
      <c r="BJ426" s="162"/>
      <c r="BK426" s="162"/>
      <c r="BL426" s="162"/>
      <c r="BM426" s="162"/>
      <c r="BN426" s="162"/>
      <c r="BO426" s="162"/>
      <c r="BP426" s="162"/>
      <c r="BQ426" s="162"/>
      <c r="BR426" s="162"/>
      <c r="BS426" s="162"/>
      <c r="EF426" s="149"/>
    </row>
    <row r="427" spans="1:136" ht="15.75" customHeight="1">
      <c r="A427" s="166"/>
      <c r="B427" s="149"/>
      <c r="C427" s="167"/>
      <c r="D427" s="151"/>
      <c r="Z427" s="149"/>
      <c r="BB427" s="213"/>
      <c r="BC427" s="162"/>
      <c r="BD427" s="162"/>
      <c r="BE427" s="162"/>
      <c r="BF427" s="162"/>
      <c r="BG427" s="162"/>
      <c r="BH427" s="162"/>
      <c r="BI427" s="162"/>
      <c r="BJ427" s="162"/>
      <c r="BK427" s="162"/>
      <c r="BL427" s="162"/>
      <c r="BM427" s="162"/>
      <c r="BN427" s="162"/>
      <c r="BO427" s="162"/>
      <c r="BP427" s="162"/>
      <c r="BQ427" s="162"/>
      <c r="BR427" s="162"/>
      <c r="BS427" s="162"/>
      <c r="EF427" s="149"/>
    </row>
    <row r="428" spans="1:136" ht="15.75" customHeight="1">
      <c r="A428" s="166"/>
      <c r="B428" s="149"/>
      <c r="C428" s="167"/>
      <c r="D428" s="151"/>
      <c r="Z428" s="149"/>
      <c r="BB428" s="213"/>
      <c r="BC428" s="162"/>
      <c r="BD428" s="162"/>
      <c r="BE428" s="162"/>
      <c r="BF428" s="162"/>
      <c r="BG428" s="162"/>
      <c r="BH428" s="162"/>
      <c r="BI428" s="162"/>
      <c r="BJ428" s="162"/>
      <c r="BK428" s="162"/>
      <c r="BL428" s="162"/>
      <c r="BM428" s="162"/>
      <c r="BN428" s="162"/>
      <c r="BO428" s="162"/>
      <c r="BP428" s="162"/>
      <c r="BQ428" s="162"/>
      <c r="BR428" s="162"/>
      <c r="BS428" s="162"/>
      <c r="EF428" s="149"/>
    </row>
    <row r="429" spans="1:136" ht="15.75" customHeight="1">
      <c r="A429" s="166"/>
      <c r="B429" s="149"/>
      <c r="C429" s="167"/>
      <c r="D429" s="151"/>
      <c r="Z429" s="149"/>
      <c r="BB429" s="213"/>
      <c r="BC429" s="162"/>
      <c r="BD429" s="162"/>
      <c r="BE429" s="162"/>
      <c r="BF429" s="162"/>
      <c r="BG429" s="162"/>
      <c r="BH429" s="162"/>
      <c r="BI429" s="162"/>
      <c r="BJ429" s="162"/>
      <c r="BK429" s="162"/>
      <c r="BL429" s="162"/>
      <c r="BM429" s="162"/>
      <c r="BN429" s="162"/>
      <c r="BO429" s="162"/>
      <c r="BP429" s="162"/>
      <c r="BQ429" s="162"/>
      <c r="BR429" s="162"/>
      <c r="BS429" s="162"/>
      <c r="EF429" s="149"/>
    </row>
    <row r="430" spans="1:136" ht="15.75" customHeight="1">
      <c r="A430" s="166"/>
      <c r="B430" s="149"/>
      <c r="C430" s="167"/>
      <c r="D430" s="151"/>
      <c r="Z430" s="149"/>
      <c r="BB430" s="213"/>
      <c r="BC430" s="162"/>
      <c r="BD430" s="162"/>
      <c r="BE430" s="162"/>
      <c r="BF430" s="162"/>
      <c r="BG430" s="162"/>
      <c r="BH430" s="162"/>
      <c r="BI430" s="162"/>
      <c r="BJ430" s="162"/>
      <c r="BK430" s="162"/>
      <c r="BL430" s="162"/>
      <c r="BM430" s="162"/>
      <c r="BN430" s="162"/>
      <c r="BO430" s="162"/>
      <c r="BP430" s="162"/>
      <c r="BQ430" s="162"/>
      <c r="BR430" s="162"/>
      <c r="BS430" s="162"/>
      <c r="EF430" s="149"/>
    </row>
    <row r="431" spans="1:136" ht="15.75" customHeight="1">
      <c r="A431" s="166"/>
      <c r="B431" s="149"/>
      <c r="C431" s="167"/>
      <c r="D431" s="151"/>
      <c r="Z431" s="149"/>
      <c r="BB431" s="213"/>
      <c r="BC431" s="162"/>
      <c r="BD431" s="162"/>
      <c r="BE431" s="162"/>
      <c r="BF431" s="162"/>
      <c r="BG431" s="162"/>
      <c r="BH431" s="162"/>
      <c r="BI431" s="162"/>
      <c r="BJ431" s="162"/>
      <c r="BK431" s="162"/>
      <c r="BL431" s="162"/>
      <c r="BM431" s="162"/>
      <c r="BN431" s="162"/>
      <c r="BO431" s="162"/>
      <c r="BP431" s="162"/>
      <c r="BQ431" s="162"/>
      <c r="BR431" s="162"/>
      <c r="BS431" s="162"/>
      <c r="EF431" s="149"/>
    </row>
    <row r="432" spans="1:136" ht="15.75" customHeight="1">
      <c r="A432" s="166"/>
      <c r="B432" s="149"/>
      <c r="C432" s="167"/>
      <c r="D432" s="151"/>
      <c r="Z432" s="149"/>
      <c r="BB432" s="213"/>
      <c r="BC432" s="162"/>
      <c r="BD432" s="162"/>
      <c r="BE432" s="162"/>
      <c r="BF432" s="162"/>
      <c r="BG432" s="162"/>
      <c r="BH432" s="162"/>
      <c r="BI432" s="162"/>
      <c r="BJ432" s="162"/>
      <c r="BK432" s="162"/>
      <c r="BL432" s="162"/>
      <c r="BM432" s="162"/>
      <c r="BN432" s="162"/>
      <c r="BO432" s="162"/>
      <c r="BP432" s="162"/>
      <c r="BQ432" s="162"/>
      <c r="BR432" s="162"/>
      <c r="BS432" s="162"/>
      <c r="EF432" s="149"/>
    </row>
    <row r="433" spans="1:136" ht="15.75" customHeight="1">
      <c r="A433" s="166"/>
      <c r="B433" s="149"/>
      <c r="C433" s="167"/>
      <c r="D433" s="151"/>
      <c r="Z433" s="149"/>
      <c r="BB433" s="213"/>
      <c r="BC433" s="162"/>
      <c r="BD433" s="162"/>
      <c r="BE433" s="162"/>
      <c r="BF433" s="162"/>
      <c r="BG433" s="162"/>
      <c r="BH433" s="162"/>
      <c r="BI433" s="162"/>
      <c r="BJ433" s="162"/>
      <c r="BK433" s="162"/>
      <c r="BL433" s="162"/>
      <c r="BM433" s="162"/>
      <c r="BN433" s="162"/>
      <c r="BO433" s="162"/>
      <c r="BP433" s="162"/>
      <c r="BQ433" s="162"/>
      <c r="BR433" s="162"/>
      <c r="BS433" s="162"/>
      <c r="EF433" s="149"/>
    </row>
    <row r="434" spans="1:136" ht="15.75" customHeight="1">
      <c r="A434" s="166"/>
      <c r="B434" s="149"/>
      <c r="C434" s="167"/>
      <c r="D434" s="151"/>
      <c r="Z434" s="149"/>
      <c r="BB434" s="213"/>
      <c r="BC434" s="162"/>
      <c r="BD434" s="162"/>
      <c r="BE434" s="162"/>
      <c r="BF434" s="162"/>
      <c r="BG434" s="162"/>
      <c r="BH434" s="162"/>
      <c r="BI434" s="162"/>
      <c r="BJ434" s="162"/>
      <c r="BK434" s="162"/>
      <c r="BL434" s="162"/>
      <c r="BM434" s="162"/>
      <c r="BN434" s="162"/>
      <c r="BO434" s="162"/>
      <c r="BP434" s="162"/>
      <c r="BQ434" s="162"/>
      <c r="BR434" s="162"/>
      <c r="BS434" s="162"/>
      <c r="EF434" s="149"/>
    </row>
    <row r="435" spans="1:136" ht="15.75" customHeight="1">
      <c r="A435" s="166"/>
      <c r="B435" s="149"/>
      <c r="C435" s="167"/>
      <c r="D435" s="151"/>
      <c r="Z435" s="149"/>
      <c r="BB435" s="213"/>
      <c r="BC435" s="162"/>
      <c r="BD435" s="162"/>
      <c r="BE435" s="162"/>
      <c r="BF435" s="162"/>
      <c r="BG435" s="162"/>
      <c r="BH435" s="162"/>
      <c r="BI435" s="162"/>
      <c r="BJ435" s="162"/>
      <c r="BK435" s="162"/>
      <c r="BL435" s="162"/>
      <c r="BM435" s="162"/>
      <c r="BN435" s="162"/>
      <c r="BO435" s="162"/>
      <c r="BP435" s="162"/>
      <c r="BQ435" s="162"/>
      <c r="BR435" s="162"/>
      <c r="BS435" s="162"/>
      <c r="EF435" s="149"/>
    </row>
    <row r="436" spans="1:136" ht="15.75" customHeight="1">
      <c r="A436" s="166"/>
      <c r="B436" s="149"/>
      <c r="C436" s="167"/>
      <c r="D436" s="151"/>
      <c r="Z436" s="149"/>
      <c r="BB436" s="213"/>
      <c r="BC436" s="162"/>
      <c r="BD436" s="162"/>
      <c r="BE436" s="162"/>
      <c r="BF436" s="162"/>
      <c r="BG436" s="162"/>
      <c r="BH436" s="162"/>
      <c r="BI436" s="162"/>
      <c r="BJ436" s="162"/>
      <c r="BK436" s="162"/>
      <c r="BL436" s="162"/>
      <c r="BM436" s="162"/>
      <c r="BN436" s="162"/>
      <c r="BO436" s="162"/>
      <c r="BP436" s="162"/>
      <c r="BQ436" s="162"/>
      <c r="BR436" s="162"/>
      <c r="BS436" s="162"/>
      <c r="EF436" s="149"/>
    </row>
    <row r="437" spans="1:136" ht="15.75" customHeight="1">
      <c r="A437" s="166"/>
      <c r="B437" s="149"/>
      <c r="C437" s="167"/>
      <c r="D437" s="151"/>
      <c r="Z437" s="149"/>
      <c r="BB437" s="213"/>
      <c r="BC437" s="162"/>
      <c r="BD437" s="162"/>
      <c r="BE437" s="162"/>
      <c r="BF437" s="162"/>
      <c r="BG437" s="162"/>
      <c r="BH437" s="162"/>
      <c r="BI437" s="162"/>
      <c r="BJ437" s="162"/>
      <c r="BK437" s="162"/>
      <c r="BL437" s="162"/>
      <c r="BM437" s="162"/>
      <c r="BN437" s="162"/>
      <c r="BO437" s="162"/>
      <c r="BP437" s="162"/>
      <c r="BQ437" s="162"/>
      <c r="BR437" s="162"/>
      <c r="BS437" s="162"/>
      <c r="EF437" s="149"/>
    </row>
    <row r="438" spans="1:136" ht="15.75" customHeight="1">
      <c r="A438" s="166"/>
      <c r="B438" s="149"/>
      <c r="C438" s="167"/>
      <c r="D438" s="151"/>
      <c r="Z438" s="149"/>
      <c r="BB438" s="213"/>
      <c r="BC438" s="162"/>
      <c r="BD438" s="162"/>
      <c r="BE438" s="162"/>
      <c r="BF438" s="162"/>
      <c r="BG438" s="162"/>
      <c r="BH438" s="162"/>
      <c r="BI438" s="162"/>
      <c r="BJ438" s="162"/>
      <c r="BK438" s="162"/>
      <c r="BL438" s="162"/>
      <c r="BM438" s="162"/>
      <c r="BN438" s="162"/>
      <c r="BO438" s="162"/>
      <c r="BP438" s="162"/>
      <c r="BQ438" s="162"/>
      <c r="BR438" s="162"/>
      <c r="BS438" s="162"/>
      <c r="EF438" s="149"/>
    </row>
    <row r="439" spans="1:136" ht="15.75" customHeight="1">
      <c r="A439" s="166"/>
      <c r="B439" s="149"/>
      <c r="C439" s="167"/>
      <c r="D439" s="151"/>
      <c r="Z439" s="149"/>
      <c r="BB439" s="213"/>
      <c r="BC439" s="162"/>
      <c r="BD439" s="162"/>
      <c r="BE439" s="162"/>
      <c r="BF439" s="162"/>
      <c r="BG439" s="162"/>
      <c r="BH439" s="162"/>
      <c r="BI439" s="162"/>
      <c r="BJ439" s="162"/>
      <c r="BK439" s="162"/>
      <c r="BL439" s="162"/>
      <c r="BM439" s="162"/>
      <c r="BN439" s="162"/>
      <c r="BO439" s="162"/>
      <c r="BP439" s="162"/>
      <c r="BQ439" s="162"/>
      <c r="BR439" s="162"/>
      <c r="BS439" s="162"/>
      <c r="EF439" s="149"/>
    </row>
    <row r="440" spans="1:136" ht="15.75" customHeight="1">
      <c r="A440" s="166"/>
      <c r="B440" s="149"/>
      <c r="C440" s="167"/>
      <c r="D440" s="151"/>
      <c r="Z440" s="149"/>
      <c r="BB440" s="213"/>
      <c r="BC440" s="162"/>
      <c r="BD440" s="162"/>
      <c r="BE440" s="162"/>
      <c r="BF440" s="162"/>
      <c r="BG440" s="162"/>
      <c r="BH440" s="162"/>
      <c r="BI440" s="162"/>
      <c r="BJ440" s="162"/>
      <c r="BK440" s="162"/>
      <c r="BL440" s="162"/>
      <c r="BM440" s="162"/>
      <c r="BN440" s="162"/>
      <c r="BO440" s="162"/>
      <c r="BP440" s="162"/>
      <c r="BQ440" s="162"/>
      <c r="BR440" s="162"/>
      <c r="BS440" s="162"/>
      <c r="EF440" s="149"/>
    </row>
    <row r="441" spans="1:136" ht="15.75" customHeight="1">
      <c r="A441" s="166"/>
      <c r="B441" s="149"/>
      <c r="C441" s="167"/>
      <c r="D441" s="151"/>
      <c r="Z441" s="149"/>
      <c r="BB441" s="213"/>
      <c r="BC441" s="162"/>
      <c r="BD441" s="162"/>
      <c r="BE441" s="162"/>
      <c r="BF441" s="162"/>
      <c r="BG441" s="162"/>
      <c r="BH441" s="162"/>
      <c r="BI441" s="162"/>
      <c r="BJ441" s="162"/>
      <c r="BK441" s="162"/>
      <c r="BL441" s="162"/>
      <c r="BM441" s="162"/>
      <c r="BN441" s="162"/>
      <c r="BO441" s="162"/>
      <c r="BP441" s="162"/>
      <c r="BQ441" s="162"/>
      <c r="BR441" s="162"/>
      <c r="BS441" s="162"/>
      <c r="EF441" s="149"/>
    </row>
    <row r="442" spans="1:136" ht="15.75" customHeight="1">
      <c r="A442" s="166"/>
      <c r="B442" s="149"/>
      <c r="C442" s="167"/>
      <c r="D442" s="151"/>
      <c r="Z442" s="149"/>
      <c r="BB442" s="213"/>
      <c r="BC442" s="162"/>
      <c r="BD442" s="162"/>
      <c r="BE442" s="162"/>
      <c r="BF442" s="162"/>
      <c r="BG442" s="162"/>
      <c r="BH442" s="162"/>
      <c r="BI442" s="162"/>
      <c r="BJ442" s="162"/>
      <c r="BK442" s="162"/>
      <c r="BL442" s="162"/>
      <c r="BM442" s="162"/>
      <c r="BN442" s="162"/>
      <c r="BO442" s="162"/>
      <c r="BP442" s="162"/>
      <c r="BQ442" s="162"/>
      <c r="BR442" s="162"/>
      <c r="BS442" s="162"/>
      <c r="EF442" s="149"/>
    </row>
    <row r="443" spans="1:136" ht="15.75" customHeight="1">
      <c r="A443" s="166"/>
      <c r="B443" s="149"/>
      <c r="C443" s="167"/>
      <c r="D443" s="151"/>
      <c r="Z443" s="149"/>
      <c r="BB443" s="213"/>
      <c r="BC443" s="162"/>
      <c r="BD443" s="162"/>
      <c r="BE443" s="162"/>
      <c r="BF443" s="162"/>
      <c r="BG443" s="162"/>
      <c r="BH443" s="162"/>
      <c r="BI443" s="162"/>
      <c r="BJ443" s="162"/>
      <c r="BK443" s="162"/>
      <c r="BL443" s="162"/>
      <c r="BM443" s="162"/>
      <c r="BN443" s="162"/>
      <c r="BO443" s="162"/>
      <c r="BP443" s="162"/>
      <c r="BQ443" s="162"/>
      <c r="BR443" s="162"/>
      <c r="BS443" s="162"/>
      <c r="EF443" s="149"/>
    </row>
    <row r="444" spans="1:136" ht="15.75" customHeight="1">
      <c r="A444" s="166"/>
      <c r="B444" s="149"/>
      <c r="C444" s="167"/>
      <c r="D444" s="151"/>
      <c r="Z444" s="149"/>
      <c r="BB444" s="213"/>
      <c r="BC444" s="162"/>
      <c r="BD444" s="162"/>
      <c r="BE444" s="162"/>
      <c r="BF444" s="162"/>
      <c r="BG444" s="162"/>
      <c r="BH444" s="162"/>
      <c r="BI444" s="162"/>
      <c r="BJ444" s="162"/>
      <c r="BK444" s="162"/>
      <c r="BL444" s="162"/>
      <c r="BM444" s="162"/>
      <c r="BN444" s="162"/>
      <c r="BO444" s="162"/>
      <c r="BP444" s="162"/>
      <c r="BQ444" s="162"/>
      <c r="BR444" s="162"/>
      <c r="BS444" s="162"/>
      <c r="EF444" s="149"/>
    </row>
    <row r="445" spans="1:136" ht="15.75" customHeight="1">
      <c r="A445" s="166"/>
      <c r="B445" s="149"/>
      <c r="C445" s="167"/>
      <c r="D445" s="151"/>
      <c r="Z445" s="149"/>
      <c r="BB445" s="213"/>
      <c r="BC445" s="162"/>
      <c r="BD445" s="162"/>
      <c r="BE445" s="162"/>
      <c r="BF445" s="162"/>
      <c r="BG445" s="162"/>
      <c r="BH445" s="162"/>
      <c r="BI445" s="162"/>
      <c r="BJ445" s="162"/>
      <c r="BK445" s="162"/>
      <c r="BL445" s="162"/>
      <c r="BM445" s="162"/>
      <c r="BN445" s="162"/>
      <c r="BO445" s="162"/>
      <c r="BP445" s="162"/>
      <c r="BQ445" s="162"/>
      <c r="BR445" s="162"/>
      <c r="BS445" s="162"/>
      <c r="EF445" s="149"/>
    </row>
    <row r="446" spans="1:136" ht="15.75" customHeight="1">
      <c r="A446" s="166"/>
      <c r="B446" s="149"/>
      <c r="C446" s="167"/>
      <c r="D446" s="151"/>
      <c r="Z446" s="149"/>
      <c r="BB446" s="213"/>
      <c r="BC446" s="162"/>
      <c r="BD446" s="162"/>
      <c r="BE446" s="162"/>
      <c r="BF446" s="162"/>
      <c r="BG446" s="162"/>
      <c r="BH446" s="162"/>
      <c r="BI446" s="162"/>
      <c r="BJ446" s="162"/>
      <c r="BK446" s="162"/>
      <c r="BL446" s="162"/>
      <c r="BM446" s="162"/>
      <c r="BN446" s="162"/>
      <c r="BO446" s="162"/>
      <c r="BP446" s="162"/>
      <c r="BQ446" s="162"/>
      <c r="BR446" s="162"/>
      <c r="BS446" s="162"/>
      <c r="EF446" s="149"/>
    </row>
    <row r="447" spans="1:136" ht="15.75" customHeight="1">
      <c r="A447" s="166"/>
      <c r="B447" s="149"/>
      <c r="C447" s="167"/>
      <c r="D447" s="151"/>
      <c r="Z447" s="149"/>
      <c r="BB447" s="213"/>
      <c r="BC447" s="162"/>
      <c r="BD447" s="162"/>
      <c r="BE447" s="162"/>
      <c r="BF447" s="162"/>
      <c r="BG447" s="162"/>
      <c r="BH447" s="162"/>
      <c r="BI447" s="162"/>
      <c r="BJ447" s="162"/>
      <c r="BK447" s="162"/>
      <c r="BL447" s="162"/>
      <c r="BM447" s="162"/>
      <c r="BN447" s="162"/>
      <c r="BO447" s="162"/>
      <c r="BP447" s="162"/>
      <c r="BQ447" s="162"/>
      <c r="BR447" s="162"/>
      <c r="BS447" s="162"/>
      <c r="EF447" s="149"/>
    </row>
    <row r="448" spans="1:136" ht="15.75" customHeight="1">
      <c r="A448" s="166"/>
      <c r="B448" s="149"/>
      <c r="C448" s="167"/>
      <c r="D448" s="151"/>
      <c r="Z448" s="149"/>
      <c r="BB448" s="213"/>
      <c r="BC448" s="162"/>
      <c r="BD448" s="162"/>
      <c r="BE448" s="162"/>
      <c r="BF448" s="162"/>
      <c r="BG448" s="162"/>
      <c r="BH448" s="162"/>
      <c r="BI448" s="162"/>
      <c r="BJ448" s="162"/>
      <c r="BK448" s="162"/>
      <c r="BL448" s="162"/>
      <c r="BM448" s="162"/>
      <c r="BN448" s="162"/>
      <c r="BO448" s="162"/>
      <c r="BP448" s="162"/>
      <c r="BQ448" s="162"/>
      <c r="BR448" s="162"/>
      <c r="BS448" s="162"/>
      <c r="EF448" s="149"/>
    </row>
    <row r="449" spans="1:136" ht="15.75" customHeight="1">
      <c r="A449" s="166"/>
      <c r="B449" s="149"/>
      <c r="C449" s="167"/>
      <c r="D449" s="151"/>
      <c r="Z449" s="149"/>
      <c r="BB449" s="213"/>
      <c r="BC449" s="162"/>
      <c r="BD449" s="162"/>
      <c r="BE449" s="162"/>
      <c r="BF449" s="162"/>
      <c r="BG449" s="162"/>
      <c r="BH449" s="162"/>
      <c r="BI449" s="162"/>
      <c r="BJ449" s="162"/>
      <c r="BK449" s="162"/>
      <c r="BL449" s="162"/>
      <c r="BM449" s="162"/>
      <c r="BN449" s="162"/>
      <c r="BO449" s="162"/>
      <c r="BP449" s="162"/>
      <c r="BQ449" s="162"/>
      <c r="BR449" s="162"/>
      <c r="BS449" s="162"/>
      <c r="EF449" s="149"/>
    </row>
    <row r="450" spans="1:136" ht="15.75" customHeight="1">
      <c r="A450" s="166"/>
      <c r="B450" s="149"/>
      <c r="C450" s="167"/>
      <c r="D450" s="151"/>
      <c r="Z450" s="149"/>
      <c r="BB450" s="213"/>
      <c r="BC450" s="162"/>
      <c r="BD450" s="162"/>
      <c r="BE450" s="162"/>
      <c r="BF450" s="162"/>
      <c r="BG450" s="162"/>
      <c r="BH450" s="162"/>
      <c r="BI450" s="162"/>
      <c r="BJ450" s="162"/>
      <c r="BK450" s="162"/>
      <c r="BL450" s="162"/>
      <c r="BM450" s="162"/>
      <c r="BN450" s="162"/>
      <c r="BO450" s="162"/>
      <c r="BP450" s="162"/>
      <c r="BQ450" s="162"/>
      <c r="BR450" s="162"/>
      <c r="BS450" s="162"/>
      <c r="EF450" s="149"/>
    </row>
    <row r="451" spans="1:136" ht="15.75" customHeight="1">
      <c r="A451" s="166"/>
      <c r="B451" s="149"/>
      <c r="C451" s="167"/>
      <c r="D451" s="151"/>
      <c r="Z451" s="149"/>
      <c r="BB451" s="213"/>
      <c r="BC451" s="162"/>
      <c r="BD451" s="162"/>
      <c r="BE451" s="162"/>
      <c r="BF451" s="162"/>
      <c r="BG451" s="162"/>
      <c r="BH451" s="162"/>
      <c r="BI451" s="162"/>
      <c r="BJ451" s="162"/>
      <c r="BK451" s="162"/>
      <c r="BL451" s="162"/>
      <c r="BM451" s="162"/>
      <c r="BN451" s="162"/>
      <c r="BO451" s="162"/>
      <c r="BP451" s="162"/>
      <c r="BQ451" s="162"/>
      <c r="BR451" s="162"/>
      <c r="BS451" s="162"/>
      <c r="EF451" s="149"/>
    </row>
    <row r="452" spans="1:136" ht="15.75" customHeight="1">
      <c r="A452" s="166"/>
      <c r="B452" s="149"/>
      <c r="C452" s="167"/>
      <c r="D452" s="151"/>
      <c r="Z452" s="149"/>
      <c r="BB452" s="213"/>
      <c r="BC452" s="162"/>
      <c r="BD452" s="162"/>
      <c r="BE452" s="162"/>
      <c r="BF452" s="162"/>
      <c r="BG452" s="162"/>
      <c r="BH452" s="162"/>
      <c r="BI452" s="162"/>
      <c r="BJ452" s="162"/>
      <c r="BK452" s="162"/>
      <c r="BL452" s="162"/>
      <c r="BM452" s="162"/>
      <c r="BN452" s="162"/>
      <c r="BO452" s="162"/>
      <c r="BP452" s="162"/>
      <c r="BQ452" s="162"/>
      <c r="BR452" s="162"/>
      <c r="BS452" s="162"/>
      <c r="EF452" s="149"/>
    </row>
    <row r="453" spans="1:136" ht="15.75" customHeight="1">
      <c r="A453" s="166"/>
      <c r="B453" s="149"/>
      <c r="C453" s="167"/>
      <c r="D453" s="151"/>
      <c r="Z453" s="149"/>
      <c r="BB453" s="213"/>
      <c r="BC453" s="162"/>
      <c r="BD453" s="162"/>
      <c r="BE453" s="162"/>
      <c r="BF453" s="162"/>
      <c r="BG453" s="162"/>
      <c r="BH453" s="162"/>
      <c r="BI453" s="162"/>
      <c r="BJ453" s="162"/>
      <c r="BK453" s="162"/>
      <c r="BL453" s="162"/>
      <c r="BM453" s="162"/>
      <c r="BN453" s="162"/>
      <c r="BO453" s="162"/>
      <c r="BP453" s="162"/>
      <c r="BQ453" s="162"/>
      <c r="BR453" s="162"/>
      <c r="BS453" s="162"/>
      <c r="EF453" s="149"/>
    </row>
    <row r="454" spans="1:136" ht="15.75" customHeight="1">
      <c r="A454" s="166"/>
      <c r="B454" s="149"/>
      <c r="C454" s="167"/>
      <c r="D454" s="151"/>
      <c r="Z454" s="149"/>
      <c r="BB454" s="213"/>
      <c r="BC454" s="162"/>
      <c r="BD454" s="162"/>
      <c r="BE454" s="162"/>
      <c r="BF454" s="162"/>
      <c r="BG454" s="162"/>
      <c r="BH454" s="162"/>
      <c r="BI454" s="162"/>
      <c r="BJ454" s="162"/>
      <c r="BK454" s="162"/>
      <c r="BL454" s="162"/>
      <c r="BM454" s="162"/>
      <c r="BN454" s="162"/>
      <c r="BO454" s="162"/>
      <c r="BP454" s="162"/>
      <c r="BQ454" s="162"/>
      <c r="BR454" s="162"/>
      <c r="BS454" s="162"/>
      <c r="EF454" s="149"/>
    </row>
    <row r="455" spans="1:136" ht="15.75" customHeight="1">
      <c r="A455" s="166"/>
      <c r="B455" s="149"/>
      <c r="C455" s="167"/>
      <c r="D455" s="151"/>
      <c r="Z455" s="149"/>
      <c r="BB455" s="213"/>
      <c r="BC455" s="162"/>
      <c r="BD455" s="162"/>
      <c r="BE455" s="162"/>
      <c r="BF455" s="162"/>
      <c r="BG455" s="162"/>
      <c r="BH455" s="162"/>
      <c r="BI455" s="162"/>
      <c r="BJ455" s="162"/>
      <c r="BK455" s="162"/>
      <c r="BL455" s="162"/>
      <c r="BM455" s="162"/>
      <c r="BN455" s="162"/>
      <c r="BO455" s="162"/>
      <c r="BP455" s="162"/>
      <c r="BQ455" s="162"/>
      <c r="BR455" s="162"/>
      <c r="BS455" s="162"/>
      <c r="EF455" s="149"/>
    </row>
    <row r="456" spans="1:136" ht="15.75" customHeight="1">
      <c r="A456" s="166"/>
      <c r="B456" s="149"/>
      <c r="C456" s="167"/>
      <c r="D456" s="151"/>
      <c r="Z456" s="149"/>
      <c r="BB456" s="213"/>
      <c r="BC456" s="162"/>
      <c r="BD456" s="162"/>
      <c r="BE456" s="162"/>
      <c r="BF456" s="162"/>
      <c r="BG456" s="162"/>
      <c r="BH456" s="162"/>
      <c r="BI456" s="162"/>
      <c r="BJ456" s="162"/>
      <c r="BK456" s="162"/>
      <c r="BL456" s="162"/>
      <c r="BM456" s="162"/>
      <c r="BN456" s="162"/>
      <c r="BO456" s="162"/>
      <c r="BP456" s="162"/>
      <c r="BQ456" s="162"/>
      <c r="BR456" s="162"/>
      <c r="BS456" s="162"/>
      <c r="EF456" s="149"/>
    </row>
    <row r="457" spans="1:136" ht="15.75" customHeight="1">
      <c r="A457" s="166"/>
      <c r="B457" s="149"/>
      <c r="C457" s="167"/>
      <c r="D457" s="151"/>
      <c r="Z457" s="149"/>
      <c r="BB457" s="213"/>
      <c r="BC457" s="162"/>
      <c r="BD457" s="162"/>
      <c r="BE457" s="162"/>
      <c r="BF457" s="162"/>
      <c r="BG457" s="162"/>
      <c r="BH457" s="162"/>
      <c r="BI457" s="162"/>
      <c r="BJ457" s="162"/>
      <c r="BK457" s="162"/>
      <c r="BL457" s="162"/>
      <c r="BM457" s="162"/>
      <c r="BN457" s="162"/>
      <c r="BO457" s="162"/>
      <c r="BP457" s="162"/>
      <c r="BQ457" s="162"/>
      <c r="BR457" s="162"/>
      <c r="BS457" s="162"/>
      <c r="EF457" s="149"/>
    </row>
    <row r="458" spans="1:136" ht="15.75" customHeight="1">
      <c r="A458" s="166"/>
      <c r="B458" s="149"/>
      <c r="C458" s="167"/>
      <c r="D458" s="151"/>
      <c r="Z458" s="149"/>
      <c r="BB458" s="213"/>
      <c r="BC458" s="162"/>
      <c r="BD458" s="162"/>
      <c r="BE458" s="162"/>
      <c r="BF458" s="162"/>
      <c r="BG458" s="162"/>
      <c r="BH458" s="162"/>
      <c r="BI458" s="162"/>
      <c r="BJ458" s="162"/>
      <c r="BK458" s="162"/>
      <c r="BL458" s="162"/>
      <c r="BM458" s="162"/>
      <c r="BN458" s="162"/>
      <c r="BO458" s="162"/>
      <c r="BP458" s="162"/>
      <c r="BQ458" s="162"/>
      <c r="BR458" s="162"/>
      <c r="BS458" s="162"/>
      <c r="EF458" s="149"/>
    </row>
    <row r="459" spans="1:136" ht="15.75" customHeight="1">
      <c r="A459" s="166"/>
      <c r="B459" s="149"/>
      <c r="C459" s="167"/>
      <c r="D459" s="151"/>
      <c r="Z459" s="149"/>
      <c r="BB459" s="213"/>
      <c r="BC459" s="162"/>
      <c r="BD459" s="162"/>
      <c r="BE459" s="162"/>
      <c r="BF459" s="162"/>
      <c r="BG459" s="162"/>
      <c r="BH459" s="162"/>
      <c r="BI459" s="162"/>
      <c r="BJ459" s="162"/>
      <c r="BK459" s="162"/>
      <c r="BL459" s="162"/>
      <c r="BM459" s="162"/>
      <c r="BN459" s="162"/>
      <c r="BO459" s="162"/>
      <c r="BP459" s="162"/>
      <c r="BQ459" s="162"/>
      <c r="BR459" s="162"/>
      <c r="BS459" s="162"/>
      <c r="EF459" s="149"/>
    </row>
    <row r="460" spans="1:136" ht="15.75" customHeight="1">
      <c r="A460" s="166"/>
      <c r="B460" s="149"/>
      <c r="C460" s="167"/>
      <c r="D460" s="151"/>
      <c r="Z460" s="149"/>
      <c r="BB460" s="213"/>
      <c r="BC460" s="162"/>
      <c r="BD460" s="162"/>
      <c r="BE460" s="162"/>
      <c r="BF460" s="162"/>
      <c r="BG460" s="162"/>
      <c r="BH460" s="162"/>
      <c r="BI460" s="162"/>
      <c r="BJ460" s="162"/>
      <c r="BK460" s="162"/>
      <c r="BL460" s="162"/>
      <c r="BM460" s="162"/>
      <c r="BN460" s="162"/>
      <c r="BO460" s="162"/>
      <c r="BP460" s="162"/>
      <c r="BQ460" s="162"/>
      <c r="BR460" s="162"/>
      <c r="BS460" s="162"/>
      <c r="EF460" s="149"/>
    </row>
    <row r="461" spans="1:136" ht="15.75" customHeight="1">
      <c r="A461" s="166"/>
      <c r="B461" s="149"/>
      <c r="C461" s="167"/>
      <c r="D461" s="151"/>
      <c r="Z461" s="149"/>
      <c r="BB461" s="213"/>
      <c r="BC461" s="162"/>
      <c r="BD461" s="162"/>
      <c r="BE461" s="162"/>
      <c r="BF461" s="162"/>
      <c r="BG461" s="162"/>
      <c r="BH461" s="162"/>
      <c r="BI461" s="162"/>
      <c r="BJ461" s="162"/>
      <c r="BK461" s="162"/>
      <c r="BL461" s="162"/>
      <c r="BM461" s="162"/>
      <c r="BN461" s="162"/>
      <c r="BO461" s="162"/>
      <c r="BP461" s="162"/>
      <c r="BQ461" s="162"/>
      <c r="BR461" s="162"/>
      <c r="BS461" s="162"/>
      <c r="EF461" s="149"/>
    </row>
    <row r="462" spans="1:136" ht="15.75" customHeight="1">
      <c r="A462" s="166"/>
      <c r="B462" s="149"/>
      <c r="C462" s="167"/>
      <c r="D462" s="151"/>
      <c r="Z462" s="149"/>
      <c r="BB462" s="213"/>
      <c r="BC462" s="162"/>
      <c r="BD462" s="162"/>
      <c r="BE462" s="162"/>
      <c r="BF462" s="162"/>
      <c r="BG462" s="162"/>
      <c r="BH462" s="162"/>
      <c r="BI462" s="162"/>
      <c r="BJ462" s="162"/>
      <c r="BK462" s="162"/>
      <c r="BL462" s="162"/>
      <c r="BM462" s="162"/>
      <c r="BN462" s="162"/>
      <c r="BO462" s="162"/>
      <c r="BP462" s="162"/>
      <c r="BQ462" s="162"/>
      <c r="BR462" s="162"/>
      <c r="BS462" s="162"/>
      <c r="EF462" s="149"/>
    </row>
    <row r="463" spans="1:136" ht="15.75" customHeight="1">
      <c r="A463" s="166"/>
      <c r="B463" s="149"/>
      <c r="C463" s="167"/>
      <c r="D463" s="151"/>
      <c r="Z463" s="149"/>
      <c r="BB463" s="213"/>
      <c r="BC463" s="162"/>
      <c r="BD463" s="162"/>
      <c r="BE463" s="162"/>
      <c r="BF463" s="162"/>
      <c r="BG463" s="162"/>
      <c r="BH463" s="162"/>
      <c r="BI463" s="162"/>
      <c r="BJ463" s="162"/>
      <c r="BK463" s="162"/>
      <c r="BL463" s="162"/>
      <c r="BM463" s="162"/>
      <c r="BN463" s="162"/>
      <c r="BO463" s="162"/>
      <c r="BP463" s="162"/>
      <c r="BQ463" s="162"/>
      <c r="BR463" s="162"/>
      <c r="BS463" s="162"/>
      <c r="EF463" s="149"/>
    </row>
    <row r="464" spans="1:136" ht="15.75" customHeight="1">
      <c r="A464" s="166"/>
      <c r="B464" s="149"/>
      <c r="C464" s="167"/>
      <c r="D464" s="151"/>
      <c r="Z464" s="149"/>
      <c r="BB464" s="213"/>
      <c r="BC464" s="162"/>
      <c r="BD464" s="162"/>
      <c r="BE464" s="162"/>
      <c r="BF464" s="162"/>
      <c r="BG464" s="162"/>
      <c r="BH464" s="162"/>
      <c r="BI464" s="162"/>
      <c r="BJ464" s="162"/>
      <c r="BK464" s="162"/>
      <c r="BL464" s="162"/>
      <c r="BM464" s="162"/>
      <c r="BN464" s="162"/>
      <c r="BO464" s="162"/>
      <c r="BP464" s="162"/>
      <c r="BQ464" s="162"/>
      <c r="BR464" s="162"/>
      <c r="BS464" s="162"/>
      <c r="EF464" s="149"/>
    </row>
    <row r="465" spans="1:136" ht="15.75" customHeight="1">
      <c r="A465" s="166"/>
      <c r="B465" s="149"/>
      <c r="C465" s="167"/>
      <c r="D465" s="151"/>
      <c r="Z465" s="149"/>
      <c r="BB465" s="213"/>
      <c r="BC465" s="162"/>
      <c r="BD465" s="162"/>
      <c r="BE465" s="162"/>
      <c r="BF465" s="162"/>
      <c r="BG465" s="162"/>
      <c r="BH465" s="162"/>
      <c r="BI465" s="162"/>
      <c r="BJ465" s="162"/>
      <c r="BK465" s="162"/>
      <c r="BL465" s="162"/>
      <c r="BM465" s="162"/>
      <c r="BN465" s="162"/>
      <c r="BO465" s="162"/>
      <c r="BP465" s="162"/>
      <c r="BQ465" s="162"/>
      <c r="BR465" s="162"/>
      <c r="BS465" s="162"/>
      <c r="EF465" s="149"/>
    </row>
    <row r="466" spans="1:136" ht="15.75" customHeight="1">
      <c r="A466" s="166"/>
      <c r="B466" s="149"/>
      <c r="C466" s="167"/>
      <c r="D466" s="151"/>
      <c r="Z466" s="149"/>
      <c r="BB466" s="213"/>
      <c r="BC466" s="162"/>
      <c r="BD466" s="162"/>
      <c r="BE466" s="162"/>
      <c r="BF466" s="162"/>
      <c r="BG466" s="162"/>
      <c r="BH466" s="162"/>
      <c r="BI466" s="162"/>
      <c r="BJ466" s="162"/>
      <c r="BK466" s="162"/>
      <c r="BL466" s="162"/>
      <c r="BM466" s="162"/>
      <c r="BN466" s="162"/>
      <c r="BO466" s="162"/>
      <c r="BP466" s="162"/>
      <c r="BQ466" s="162"/>
      <c r="BR466" s="162"/>
      <c r="BS466" s="162"/>
      <c r="EF466" s="149"/>
    </row>
    <row r="467" spans="1:136" ht="15.75" customHeight="1">
      <c r="A467" s="166"/>
      <c r="B467" s="149"/>
      <c r="C467" s="167"/>
      <c r="D467" s="151"/>
      <c r="Z467" s="149"/>
      <c r="BB467" s="213"/>
      <c r="BC467" s="162"/>
      <c r="BD467" s="162"/>
      <c r="BE467" s="162"/>
      <c r="BF467" s="162"/>
      <c r="BG467" s="162"/>
      <c r="BH467" s="162"/>
      <c r="BI467" s="162"/>
      <c r="BJ467" s="162"/>
      <c r="BK467" s="162"/>
      <c r="BL467" s="162"/>
      <c r="BM467" s="162"/>
      <c r="BN467" s="162"/>
      <c r="BO467" s="162"/>
      <c r="BP467" s="162"/>
      <c r="BQ467" s="162"/>
      <c r="BR467" s="162"/>
      <c r="BS467" s="162"/>
      <c r="EF467" s="149"/>
    </row>
    <row r="468" spans="1:136" ht="15.75" customHeight="1">
      <c r="A468" s="166"/>
      <c r="B468" s="149"/>
      <c r="C468" s="167"/>
      <c r="D468" s="151"/>
      <c r="Z468" s="149"/>
      <c r="BB468" s="213"/>
      <c r="BC468" s="162"/>
      <c r="BD468" s="162"/>
      <c r="BE468" s="162"/>
      <c r="BF468" s="162"/>
      <c r="BG468" s="162"/>
      <c r="BH468" s="162"/>
      <c r="BI468" s="162"/>
      <c r="BJ468" s="162"/>
      <c r="BK468" s="162"/>
      <c r="BL468" s="162"/>
      <c r="BM468" s="162"/>
      <c r="BN468" s="162"/>
      <c r="BO468" s="162"/>
      <c r="BP468" s="162"/>
      <c r="BQ468" s="162"/>
      <c r="BR468" s="162"/>
      <c r="BS468" s="162"/>
      <c r="EF468" s="149"/>
    </row>
    <row r="469" spans="1:136" ht="15.75" customHeight="1">
      <c r="A469" s="166"/>
      <c r="B469" s="149"/>
      <c r="C469" s="167"/>
      <c r="D469" s="151"/>
      <c r="Z469" s="149"/>
      <c r="BB469" s="213"/>
      <c r="BC469" s="162"/>
      <c r="BD469" s="162"/>
      <c r="BE469" s="162"/>
      <c r="BF469" s="162"/>
      <c r="BG469" s="162"/>
      <c r="BH469" s="162"/>
      <c r="BI469" s="162"/>
      <c r="BJ469" s="162"/>
      <c r="BK469" s="162"/>
      <c r="BL469" s="162"/>
      <c r="BM469" s="162"/>
      <c r="BN469" s="162"/>
      <c r="BO469" s="162"/>
      <c r="BP469" s="162"/>
      <c r="BQ469" s="162"/>
      <c r="BR469" s="162"/>
      <c r="BS469" s="162"/>
      <c r="EF469" s="149"/>
    </row>
    <row r="470" spans="1:136" ht="15.75" customHeight="1">
      <c r="A470" s="166"/>
      <c r="B470" s="149"/>
      <c r="C470" s="167"/>
      <c r="D470" s="151"/>
      <c r="Z470" s="149"/>
      <c r="BB470" s="213"/>
      <c r="BC470" s="162"/>
      <c r="BD470" s="162"/>
      <c r="BE470" s="162"/>
      <c r="BF470" s="162"/>
      <c r="BG470" s="162"/>
      <c r="BH470" s="162"/>
      <c r="BI470" s="162"/>
      <c r="BJ470" s="162"/>
      <c r="BK470" s="162"/>
      <c r="BL470" s="162"/>
      <c r="BM470" s="162"/>
      <c r="BN470" s="162"/>
      <c r="BO470" s="162"/>
      <c r="BP470" s="162"/>
      <c r="BQ470" s="162"/>
      <c r="BR470" s="162"/>
      <c r="BS470" s="162"/>
      <c r="EF470" s="149"/>
    </row>
    <row r="471" spans="1:136" ht="15.75" customHeight="1">
      <c r="A471" s="166"/>
      <c r="B471" s="149"/>
      <c r="C471" s="167"/>
      <c r="D471" s="151"/>
      <c r="Z471" s="149"/>
      <c r="BB471" s="213"/>
      <c r="BC471" s="162"/>
      <c r="BD471" s="162"/>
      <c r="BE471" s="162"/>
      <c r="BF471" s="162"/>
      <c r="BG471" s="162"/>
      <c r="BH471" s="162"/>
      <c r="BI471" s="162"/>
      <c r="BJ471" s="162"/>
      <c r="BK471" s="162"/>
      <c r="BL471" s="162"/>
      <c r="BM471" s="162"/>
      <c r="BN471" s="162"/>
      <c r="BO471" s="162"/>
      <c r="BP471" s="162"/>
      <c r="BQ471" s="162"/>
      <c r="BR471" s="162"/>
      <c r="BS471" s="162"/>
      <c r="EF471" s="149"/>
    </row>
    <row r="472" spans="1:136" ht="15.75" customHeight="1">
      <c r="A472" s="166"/>
      <c r="B472" s="149"/>
      <c r="C472" s="167"/>
      <c r="D472" s="151"/>
      <c r="Z472" s="149"/>
      <c r="BB472" s="213"/>
      <c r="BC472" s="162"/>
      <c r="BD472" s="162"/>
      <c r="BE472" s="162"/>
      <c r="BF472" s="162"/>
      <c r="BG472" s="162"/>
      <c r="BH472" s="162"/>
      <c r="BI472" s="162"/>
      <c r="BJ472" s="162"/>
      <c r="BK472" s="162"/>
      <c r="BL472" s="162"/>
      <c r="BM472" s="162"/>
      <c r="BN472" s="162"/>
      <c r="BO472" s="162"/>
      <c r="BP472" s="162"/>
      <c r="BQ472" s="162"/>
      <c r="BR472" s="162"/>
      <c r="BS472" s="162"/>
      <c r="EF472" s="149"/>
    </row>
    <row r="473" spans="1:136" ht="15.75" customHeight="1">
      <c r="A473" s="166"/>
      <c r="B473" s="149"/>
      <c r="C473" s="167"/>
      <c r="D473" s="151"/>
      <c r="Z473" s="149"/>
      <c r="BB473" s="213"/>
      <c r="BC473" s="162"/>
      <c r="BD473" s="162"/>
      <c r="BE473" s="162"/>
      <c r="BF473" s="162"/>
      <c r="BG473" s="162"/>
      <c r="BH473" s="162"/>
      <c r="BI473" s="162"/>
      <c r="BJ473" s="162"/>
      <c r="BK473" s="162"/>
      <c r="BL473" s="162"/>
      <c r="BM473" s="162"/>
      <c r="BN473" s="162"/>
      <c r="BO473" s="162"/>
      <c r="BP473" s="162"/>
      <c r="BQ473" s="162"/>
      <c r="BR473" s="162"/>
      <c r="BS473" s="162"/>
      <c r="EF473" s="149"/>
    </row>
    <row r="474" spans="1:136" ht="15.75" customHeight="1">
      <c r="A474" s="166"/>
      <c r="B474" s="149"/>
      <c r="C474" s="167"/>
      <c r="D474" s="151"/>
      <c r="Z474" s="149"/>
      <c r="BB474" s="213"/>
      <c r="BC474" s="162"/>
      <c r="BD474" s="162"/>
      <c r="BE474" s="162"/>
      <c r="BF474" s="162"/>
      <c r="BG474" s="162"/>
      <c r="BH474" s="162"/>
      <c r="BI474" s="162"/>
      <c r="BJ474" s="162"/>
      <c r="BK474" s="162"/>
      <c r="BL474" s="162"/>
      <c r="BM474" s="162"/>
      <c r="BN474" s="162"/>
      <c r="BO474" s="162"/>
      <c r="BP474" s="162"/>
      <c r="BQ474" s="162"/>
      <c r="BR474" s="162"/>
      <c r="BS474" s="162"/>
      <c r="EF474" s="149"/>
    </row>
    <row r="475" spans="1:136" ht="15.75" customHeight="1">
      <c r="A475" s="166"/>
      <c r="B475" s="149"/>
      <c r="C475" s="167"/>
      <c r="D475" s="151"/>
      <c r="Z475" s="149"/>
      <c r="BB475" s="213"/>
      <c r="BC475" s="162"/>
      <c r="BD475" s="162"/>
      <c r="BE475" s="162"/>
      <c r="BF475" s="162"/>
      <c r="BG475" s="162"/>
      <c r="BH475" s="162"/>
      <c r="BI475" s="162"/>
      <c r="BJ475" s="162"/>
      <c r="BK475" s="162"/>
      <c r="BL475" s="162"/>
      <c r="BM475" s="162"/>
      <c r="BN475" s="162"/>
      <c r="BO475" s="162"/>
      <c r="BP475" s="162"/>
      <c r="BQ475" s="162"/>
      <c r="BR475" s="162"/>
      <c r="BS475" s="162"/>
      <c r="EF475" s="149"/>
    </row>
    <row r="476" spans="1:136" ht="15.75" customHeight="1">
      <c r="A476" s="166"/>
      <c r="B476" s="149"/>
      <c r="C476" s="167"/>
      <c r="D476" s="151"/>
      <c r="Z476" s="149"/>
      <c r="BB476" s="213"/>
      <c r="BC476" s="162"/>
      <c r="BD476" s="162"/>
      <c r="BE476" s="162"/>
      <c r="BF476" s="162"/>
      <c r="BG476" s="162"/>
      <c r="BH476" s="162"/>
      <c r="BI476" s="162"/>
      <c r="BJ476" s="162"/>
      <c r="BK476" s="162"/>
      <c r="BL476" s="162"/>
      <c r="BM476" s="162"/>
      <c r="BN476" s="162"/>
      <c r="BO476" s="162"/>
      <c r="BP476" s="162"/>
      <c r="BQ476" s="162"/>
      <c r="BR476" s="162"/>
      <c r="BS476" s="162"/>
      <c r="EF476" s="149"/>
    </row>
    <row r="477" spans="1:136" ht="15.75" customHeight="1">
      <c r="A477" s="166"/>
      <c r="B477" s="149"/>
      <c r="C477" s="167"/>
      <c r="D477" s="151"/>
      <c r="Z477" s="149"/>
      <c r="BB477" s="213"/>
      <c r="BC477" s="162"/>
      <c r="BD477" s="162"/>
      <c r="BE477" s="162"/>
      <c r="BF477" s="162"/>
      <c r="BG477" s="162"/>
      <c r="BH477" s="162"/>
      <c r="BI477" s="162"/>
      <c r="BJ477" s="162"/>
      <c r="BK477" s="162"/>
      <c r="BL477" s="162"/>
      <c r="BM477" s="162"/>
      <c r="BN477" s="162"/>
      <c r="BO477" s="162"/>
      <c r="BP477" s="162"/>
      <c r="BQ477" s="162"/>
      <c r="BR477" s="162"/>
      <c r="BS477" s="162"/>
      <c r="EF477" s="149"/>
    </row>
    <row r="478" spans="1:136" ht="15.75" customHeight="1">
      <c r="A478" s="166"/>
      <c r="B478" s="149"/>
      <c r="C478" s="167"/>
      <c r="D478" s="151"/>
      <c r="Z478" s="149"/>
      <c r="BB478" s="213"/>
      <c r="BC478" s="162"/>
      <c r="BD478" s="162"/>
      <c r="BE478" s="162"/>
      <c r="BF478" s="162"/>
      <c r="BG478" s="162"/>
      <c r="BH478" s="162"/>
      <c r="BI478" s="162"/>
      <c r="BJ478" s="162"/>
      <c r="BK478" s="162"/>
      <c r="BL478" s="162"/>
      <c r="BM478" s="162"/>
      <c r="BN478" s="162"/>
      <c r="BO478" s="162"/>
      <c r="BP478" s="162"/>
      <c r="BQ478" s="162"/>
      <c r="BR478" s="162"/>
      <c r="BS478" s="162"/>
      <c r="EF478" s="149"/>
    </row>
    <row r="479" spans="1:136" ht="15.75" customHeight="1">
      <c r="A479" s="166"/>
      <c r="B479" s="149"/>
      <c r="C479" s="167"/>
      <c r="D479" s="151"/>
      <c r="Z479" s="149"/>
      <c r="BB479" s="213"/>
      <c r="BC479" s="162"/>
      <c r="BD479" s="162"/>
      <c r="BE479" s="162"/>
      <c r="BF479" s="162"/>
      <c r="BG479" s="162"/>
      <c r="BH479" s="162"/>
      <c r="BI479" s="162"/>
      <c r="BJ479" s="162"/>
      <c r="BK479" s="162"/>
      <c r="BL479" s="162"/>
      <c r="BM479" s="162"/>
      <c r="BN479" s="162"/>
      <c r="BO479" s="162"/>
      <c r="BP479" s="162"/>
      <c r="BQ479" s="162"/>
      <c r="BR479" s="162"/>
      <c r="BS479" s="162"/>
      <c r="EF479" s="149"/>
    </row>
    <row r="480" spans="1:136" ht="15.75" customHeight="1">
      <c r="A480" s="166"/>
      <c r="B480" s="149"/>
      <c r="C480" s="167"/>
      <c r="D480" s="151"/>
      <c r="Z480" s="149"/>
      <c r="BB480" s="213"/>
      <c r="BC480" s="162"/>
      <c r="BD480" s="162"/>
      <c r="BE480" s="162"/>
      <c r="BF480" s="162"/>
      <c r="BG480" s="162"/>
      <c r="BH480" s="162"/>
      <c r="BI480" s="162"/>
      <c r="BJ480" s="162"/>
      <c r="BK480" s="162"/>
      <c r="BL480" s="162"/>
      <c r="BM480" s="162"/>
      <c r="BN480" s="162"/>
      <c r="BO480" s="162"/>
      <c r="BP480" s="162"/>
      <c r="BQ480" s="162"/>
      <c r="BR480" s="162"/>
      <c r="BS480" s="162"/>
      <c r="EF480" s="149"/>
    </row>
    <row r="481" spans="1:136" ht="15.75" customHeight="1">
      <c r="A481" s="166"/>
      <c r="B481" s="149"/>
      <c r="C481" s="167"/>
      <c r="D481" s="151"/>
      <c r="Z481" s="149"/>
      <c r="BB481" s="213"/>
      <c r="BC481" s="162"/>
      <c r="BD481" s="162"/>
      <c r="BE481" s="162"/>
      <c r="BF481" s="162"/>
      <c r="BG481" s="162"/>
      <c r="BH481" s="162"/>
      <c r="BI481" s="162"/>
      <c r="BJ481" s="162"/>
      <c r="BK481" s="162"/>
      <c r="BL481" s="162"/>
      <c r="BM481" s="162"/>
      <c r="BN481" s="162"/>
      <c r="BO481" s="162"/>
      <c r="BP481" s="162"/>
      <c r="BQ481" s="162"/>
      <c r="BR481" s="162"/>
      <c r="BS481" s="162"/>
      <c r="EF481" s="149"/>
    </row>
    <row r="482" spans="1:136" ht="15.75" customHeight="1">
      <c r="A482" s="166"/>
      <c r="B482" s="149"/>
      <c r="C482" s="167"/>
      <c r="D482" s="151"/>
      <c r="Z482" s="149"/>
      <c r="BB482" s="213"/>
      <c r="BC482" s="162"/>
      <c r="BD482" s="162"/>
      <c r="BE482" s="162"/>
      <c r="BF482" s="162"/>
      <c r="BG482" s="162"/>
      <c r="BH482" s="162"/>
      <c r="BI482" s="162"/>
      <c r="BJ482" s="162"/>
      <c r="BK482" s="162"/>
      <c r="BL482" s="162"/>
      <c r="BM482" s="162"/>
      <c r="BN482" s="162"/>
      <c r="BO482" s="162"/>
      <c r="BP482" s="162"/>
      <c r="BQ482" s="162"/>
      <c r="BR482" s="162"/>
      <c r="BS482" s="162"/>
      <c r="EF482" s="149"/>
    </row>
    <row r="483" spans="1:136" ht="15.75" customHeight="1">
      <c r="A483" s="166"/>
      <c r="B483" s="149"/>
      <c r="C483" s="167"/>
      <c r="D483" s="151"/>
      <c r="Z483" s="149"/>
      <c r="BB483" s="213"/>
      <c r="BC483" s="162"/>
      <c r="BD483" s="162"/>
      <c r="BE483" s="162"/>
      <c r="BF483" s="162"/>
      <c r="BG483" s="162"/>
      <c r="BH483" s="162"/>
      <c r="BI483" s="162"/>
      <c r="BJ483" s="162"/>
      <c r="BK483" s="162"/>
      <c r="BL483" s="162"/>
      <c r="BM483" s="162"/>
      <c r="BN483" s="162"/>
      <c r="BO483" s="162"/>
      <c r="BP483" s="162"/>
      <c r="BQ483" s="162"/>
      <c r="BR483" s="162"/>
      <c r="BS483" s="162"/>
      <c r="EF483" s="149"/>
    </row>
    <row r="484" spans="1:136" ht="15.75" customHeight="1">
      <c r="A484" s="166"/>
      <c r="B484" s="149"/>
      <c r="C484" s="167"/>
      <c r="D484" s="151"/>
      <c r="Z484" s="149"/>
      <c r="BB484" s="213"/>
      <c r="BC484" s="162"/>
      <c r="BD484" s="162"/>
      <c r="BE484" s="162"/>
      <c r="BF484" s="162"/>
      <c r="BG484" s="162"/>
      <c r="BH484" s="162"/>
      <c r="BI484" s="162"/>
      <c r="BJ484" s="162"/>
      <c r="BK484" s="162"/>
      <c r="BL484" s="162"/>
      <c r="BM484" s="162"/>
      <c r="BN484" s="162"/>
      <c r="BO484" s="162"/>
      <c r="BP484" s="162"/>
      <c r="BQ484" s="162"/>
      <c r="BR484" s="162"/>
      <c r="BS484" s="162"/>
      <c r="EF484" s="149"/>
    </row>
    <row r="485" spans="1:136" ht="15.75" customHeight="1">
      <c r="A485" s="166"/>
      <c r="B485" s="149"/>
      <c r="C485" s="167"/>
      <c r="D485" s="151"/>
      <c r="Z485" s="149"/>
      <c r="BB485" s="213"/>
      <c r="BC485" s="162"/>
      <c r="BD485" s="162"/>
      <c r="BE485" s="162"/>
      <c r="BF485" s="162"/>
      <c r="BG485" s="162"/>
      <c r="BH485" s="162"/>
      <c r="BI485" s="162"/>
      <c r="BJ485" s="162"/>
      <c r="BK485" s="162"/>
      <c r="BL485" s="162"/>
      <c r="BM485" s="162"/>
      <c r="BN485" s="162"/>
      <c r="BO485" s="162"/>
      <c r="BP485" s="162"/>
      <c r="BQ485" s="162"/>
      <c r="BR485" s="162"/>
      <c r="BS485" s="162"/>
      <c r="EF485" s="149"/>
    </row>
    <row r="486" spans="1:136" ht="15.75" customHeight="1">
      <c r="A486" s="166"/>
      <c r="B486" s="149"/>
      <c r="C486" s="167"/>
      <c r="D486" s="151"/>
      <c r="Z486" s="149"/>
      <c r="BB486" s="213"/>
      <c r="BC486" s="162"/>
      <c r="BD486" s="162"/>
      <c r="BE486" s="162"/>
      <c r="BF486" s="162"/>
      <c r="BG486" s="162"/>
      <c r="BH486" s="162"/>
      <c r="BI486" s="162"/>
      <c r="BJ486" s="162"/>
      <c r="BK486" s="162"/>
      <c r="BL486" s="162"/>
      <c r="BM486" s="162"/>
      <c r="BN486" s="162"/>
      <c r="BO486" s="162"/>
      <c r="BP486" s="162"/>
      <c r="BQ486" s="162"/>
      <c r="BR486" s="162"/>
      <c r="BS486" s="162"/>
      <c r="EF486" s="149"/>
    </row>
    <row r="487" spans="1:136" ht="15.75" customHeight="1">
      <c r="A487" s="166"/>
      <c r="B487" s="149"/>
      <c r="C487" s="167"/>
      <c r="D487" s="151"/>
      <c r="Z487" s="149"/>
      <c r="BB487" s="213"/>
      <c r="BC487" s="162"/>
      <c r="BD487" s="162"/>
      <c r="BE487" s="162"/>
      <c r="BF487" s="162"/>
      <c r="BG487" s="162"/>
      <c r="BH487" s="162"/>
      <c r="BI487" s="162"/>
      <c r="BJ487" s="162"/>
      <c r="BK487" s="162"/>
      <c r="BL487" s="162"/>
      <c r="BM487" s="162"/>
      <c r="BN487" s="162"/>
      <c r="BO487" s="162"/>
      <c r="BP487" s="162"/>
      <c r="BQ487" s="162"/>
      <c r="BR487" s="162"/>
      <c r="BS487" s="162"/>
      <c r="EF487" s="149"/>
    </row>
    <row r="488" spans="1:136" ht="15.75" customHeight="1">
      <c r="A488" s="166"/>
      <c r="B488" s="149"/>
      <c r="C488" s="167"/>
      <c r="D488" s="151"/>
      <c r="Z488" s="149"/>
      <c r="BB488" s="213"/>
      <c r="BC488" s="162"/>
      <c r="BD488" s="162"/>
      <c r="BE488" s="162"/>
      <c r="BF488" s="162"/>
      <c r="BG488" s="162"/>
      <c r="BH488" s="162"/>
      <c r="BI488" s="162"/>
      <c r="BJ488" s="162"/>
      <c r="BK488" s="162"/>
      <c r="BL488" s="162"/>
      <c r="BM488" s="162"/>
      <c r="BN488" s="162"/>
      <c r="BO488" s="162"/>
      <c r="BP488" s="162"/>
      <c r="BQ488" s="162"/>
      <c r="BR488" s="162"/>
      <c r="BS488" s="162"/>
      <c r="EF488" s="149"/>
    </row>
    <row r="489" spans="1:136" ht="15.75" customHeight="1">
      <c r="A489" s="166"/>
      <c r="B489" s="149"/>
      <c r="C489" s="167"/>
      <c r="D489" s="151"/>
      <c r="Z489" s="149"/>
      <c r="BB489" s="213"/>
      <c r="BC489" s="162"/>
      <c r="BD489" s="162"/>
      <c r="BE489" s="162"/>
      <c r="BF489" s="162"/>
      <c r="BG489" s="162"/>
      <c r="BH489" s="162"/>
      <c r="BI489" s="162"/>
      <c r="BJ489" s="162"/>
      <c r="BK489" s="162"/>
      <c r="BL489" s="162"/>
      <c r="BM489" s="162"/>
      <c r="BN489" s="162"/>
      <c r="BO489" s="162"/>
      <c r="BP489" s="162"/>
      <c r="BQ489" s="162"/>
      <c r="BR489" s="162"/>
      <c r="BS489" s="162"/>
      <c r="EF489" s="149"/>
    </row>
    <row r="490" spans="1:136" ht="15.75" customHeight="1">
      <c r="A490" s="166"/>
      <c r="B490" s="149"/>
      <c r="C490" s="167"/>
      <c r="D490" s="151"/>
      <c r="Z490" s="149"/>
      <c r="BB490" s="213"/>
      <c r="BC490" s="162"/>
      <c r="BD490" s="162"/>
      <c r="BE490" s="162"/>
      <c r="BF490" s="162"/>
      <c r="BG490" s="162"/>
      <c r="BH490" s="162"/>
      <c r="BI490" s="162"/>
      <c r="BJ490" s="162"/>
      <c r="BK490" s="162"/>
      <c r="BL490" s="162"/>
      <c r="BM490" s="162"/>
      <c r="BN490" s="162"/>
      <c r="BO490" s="162"/>
      <c r="BP490" s="162"/>
      <c r="BQ490" s="162"/>
      <c r="BR490" s="162"/>
      <c r="BS490" s="162"/>
      <c r="EF490" s="149"/>
    </row>
    <row r="491" spans="1:136" ht="15.75" customHeight="1">
      <c r="A491" s="166"/>
      <c r="B491" s="149"/>
      <c r="C491" s="167"/>
      <c r="D491" s="151"/>
      <c r="Z491" s="149"/>
      <c r="BB491" s="213"/>
      <c r="BC491" s="162"/>
      <c r="BD491" s="162"/>
      <c r="BE491" s="162"/>
      <c r="BF491" s="162"/>
      <c r="BG491" s="162"/>
      <c r="BH491" s="162"/>
      <c r="BI491" s="162"/>
      <c r="BJ491" s="162"/>
      <c r="BK491" s="162"/>
      <c r="BL491" s="162"/>
      <c r="BM491" s="162"/>
      <c r="BN491" s="162"/>
      <c r="BO491" s="162"/>
      <c r="BP491" s="162"/>
      <c r="BQ491" s="162"/>
      <c r="BR491" s="162"/>
      <c r="BS491" s="162"/>
      <c r="EF491" s="149"/>
    </row>
    <row r="492" spans="1:136" ht="15.75" customHeight="1">
      <c r="A492" s="166"/>
      <c r="B492" s="149"/>
      <c r="C492" s="167"/>
      <c r="D492" s="151"/>
      <c r="Z492" s="149"/>
      <c r="BB492" s="213"/>
      <c r="BC492" s="162"/>
      <c r="BD492" s="162"/>
      <c r="BE492" s="162"/>
      <c r="BF492" s="162"/>
      <c r="BG492" s="162"/>
      <c r="BH492" s="162"/>
      <c r="BI492" s="162"/>
      <c r="BJ492" s="162"/>
      <c r="BK492" s="162"/>
      <c r="BL492" s="162"/>
      <c r="BM492" s="162"/>
      <c r="BN492" s="162"/>
      <c r="BO492" s="162"/>
      <c r="BP492" s="162"/>
      <c r="BQ492" s="162"/>
      <c r="BR492" s="162"/>
      <c r="BS492" s="162"/>
      <c r="EF492" s="149"/>
    </row>
    <row r="493" spans="1:136" ht="15.75" customHeight="1">
      <c r="A493" s="166"/>
      <c r="B493" s="149"/>
      <c r="C493" s="167"/>
      <c r="D493" s="151"/>
      <c r="Z493" s="149"/>
      <c r="BB493" s="213"/>
      <c r="BC493" s="162"/>
      <c r="BD493" s="162"/>
      <c r="BE493" s="162"/>
      <c r="BF493" s="162"/>
      <c r="BG493" s="162"/>
      <c r="BH493" s="162"/>
      <c r="BI493" s="162"/>
      <c r="BJ493" s="162"/>
      <c r="BK493" s="162"/>
      <c r="BL493" s="162"/>
      <c r="BM493" s="162"/>
      <c r="BN493" s="162"/>
      <c r="BO493" s="162"/>
      <c r="BP493" s="162"/>
      <c r="BQ493" s="162"/>
      <c r="BR493" s="162"/>
      <c r="BS493" s="162"/>
      <c r="EF493" s="149"/>
    </row>
    <row r="494" spans="1:136" ht="15.75" customHeight="1">
      <c r="A494" s="166"/>
      <c r="B494" s="149"/>
      <c r="C494" s="167"/>
      <c r="D494" s="151"/>
      <c r="Z494" s="149"/>
      <c r="BB494" s="213"/>
      <c r="BC494" s="162"/>
      <c r="BD494" s="162"/>
      <c r="BE494" s="162"/>
      <c r="BF494" s="162"/>
      <c r="BG494" s="162"/>
      <c r="BH494" s="162"/>
      <c r="BI494" s="162"/>
      <c r="BJ494" s="162"/>
      <c r="BK494" s="162"/>
      <c r="BL494" s="162"/>
      <c r="BM494" s="162"/>
      <c r="BN494" s="162"/>
      <c r="BO494" s="162"/>
      <c r="BP494" s="162"/>
      <c r="BQ494" s="162"/>
      <c r="BR494" s="162"/>
      <c r="BS494" s="162"/>
      <c r="EF494" s="149"/>
    </row>
    <row r="495" spans="1:136" ht="15.75" customHeight="1">
      <c r="A495" s="166"/>
      <c r="B495" s="149"/>
      <c r="C495" s="167"/>
      <c r="D495" s="151"/>
      <c r="Z495" s="149"/>
      <c r="BB495" s="213"/>
      <c r="BC495" s="162"/>
      <c r="BD495" s="162"/>
      <c r="BE495" s="162"/>
      <c r="BF495" s="162"/>
      <c r="BG495" s="162"/>
      <c r="BH495" s="162"/>
      <c r="BI495" s="162"/>
      <c r="BJ495" s="162"/>
      <c r="BK495" s="162"/>
      <c r="BL495" s="162"/>
      <c r="BM495" s="162"/>
      <c r="BN495" s="162"/>
      <c r="BO495" s="162"/>
      <c r="BP495" s="162"/>
      <c r="BQ495" s="162"/>
      <c r="BR495" s="162"/>
      <c r="BS495" s="162"/>
      <c r="EF495" s="149"/>
    </row>
    <row r="496" spans="1:136" ht="15.75" customHeight="1">
      <c r="A496" s="166"/>
      <c r="B496" s="149"/>
      <c r="C496" s="167"/>
      <c r="D496" s="151"/>
      <c r="Z496" s="149"/>
      <c r="BB496" s="213"/>
      <c r="BC496" s="162"/>
      <c r="BD496" s="162"/>
      <c r="BE496" s="162"/>
      <c r="BF496" s="162"/>
      <c r="BG496" s="162"/>
      <c r="BH496" s="162"/>
      <c r="BI496" s="162"/>
      <c r="BJ496" s="162"/>
      <c r="BK496" s="162"/>
      <c r="BL496" s="162"/>
      <c r="BM496" s="162"/>
      <c r="BN496" s="162"/>
      <c r="BO496" s="162"/>
      <c r="BP496" s="162"/>
      <c r="BQ496" s="162"/>
      <c r="BR496" s="162"/>
      <c r="BS496" s="162"/>
      <c r="EF496" s="149"/>
    </row>
    <row r="497" spans="1:136" ht="15.75" customHeight="1">
      <c r="A497" s="166"/>
      <c r="B497" s="149"/>
      <c r="C497" s="167"/>
      <c r="D497" s="151"/>
      <c r="Z497" s="149"/>
      <c r="BB497" s="213"/>
      <c r="BC497" s="162"/>
      <c r="BD497" s="162"/>
      <c r="BE497" s="162"/>
      <c r="BF497" s="162"/>
      <c r="BG497" s="162"/>
      <c r="BH497" s="162"/>
      <c r="BI497" s="162"/>
      <c r="BJ497" s="162"/>
      <c r="BK497" s="162"/>
      <c r="BL497" s="162"/>
      <c r="BM497" s="162"/>
      <c r="BN497" s="162"/>
      <c r="BO497" s="162"/>
      <c r="BP497" s="162"/>
      <c r="BQ497" s="162"/>
      <c r="BR497" s="162"/>
      <c r="BS497" s="162"/>
      <c r="EF497" s="149"/>
    </row>
    <row r="498" spans="1:136" ht="15.75" customHeight="1">
      <c r="A498" s="166"/>
      <c r="B498" s="149"/>
      <c r="C498" s="167"/>
      <c r="D498" s="151"/>
      <c r="Z498" s="149"/>
      <c r="BB498" s="213"/>
      <c r="BC498" s="162"/>
      <c r="BD498" s="162"/>
      <c r="BE498" s="162"/>
      <c r="BF498" s="162"/>
      <c r="BG498" s="162"/>
      <c r="BH498" s="162"/>
      <c r="BI498" s="162"/>
      <c r="BJ498" s="162"/>
      <c r="BK498" s="162"/>
      <c r="BL498" s="162"/>
      <c r="BM498" s="162"/>
      <c r="BN498" s="162"/>
      <c r="BO498" s="162"/>
      <c r="BP498" s="162"/>
      <c r="BQ498" s="162"/>
      <c r="BR498" s="162"/>
      <c r="BS498" s="162"/>
      <c r="EF498" s="149"/>
    </row>
    <row r="499" spans="1:136" ht="15.75" customHeight="1">
      <c r="A499" s="166"/>
      <c r="B499" s="149"/>
      <c r="C499" s="167"/>
      <c r="D499" s="151"/>
      <c r="Z499" s="149"/>
      <c r="BB499" s="213"/>
      <c r="BC499" s="162"/>
      <c r="BD499" s="162"/>
      <c r="BE499" s="162"/>
      <c r="BF499" s="162"/>
      <c r="BG499" s="162"/>
      <c r="BH499" s="162"/>
      <c r="BI499" s="162"/>
      <c r="BJ499" s="162"/>
      <c r="BK499" s="162"/>
      <c r="BL499" s="162"/>
      <c r="BM499" s="162"/>
      <c r="BN499" s="162"/>
      <c r="BO499" s="162"/>
      <c r="BP499" s="162"/>
      <c r="BQ499" s="162"/>
      <c r="BR499" s="162"/>
      <c r="BS499" s="162"/>
      <c r="EF499" s="149"/>
    </row>
    <row r="500" spans="1:136" ht="15.75" customHeight="1">
      <c r="A500" s="166"/>
      <c r="B500" s="149"/>
      <c r="C500" s="167"/>
      <c r="D500" s="151"/>
      <c r="Z500" s="149"/>
      <c r="BB500" s="213"/>
      <c r="BC500" s="162"/>
      <c r="BD500" s="162"/>
      <c r="BE500" s="162"/>
      <c r="BF500" s="162"/>
      <c r="BG500" s="162"/>
      <c r="BH500" s="162"/>
      <c r="BI500" s="162"/>
      <c r="BJ500" s="162"/>
      <c r="BK500" s="162"/>
      <c r="BL500" s="162"/>
      <c r="BM500" s="162"/>
      <c r="BN500" s="162"/>
      <c r="BO500" s="162"/>
      <c r="BP500" s="162"/>
      <c r="BQ500" s="162"/>
      <c r="BR500" s="162"/>
      <c r="BS500" s="162"/>
      <c r="EF500" s="149"/>
    </row>
    <row r="501" spans="1:136" ht="15.75" customHeight="1">
      <c r="A501" s="166"/>
      <c r="B501" s="149"/>
      <c r="C501" s="167"/>
      <c r="D501" s="151"/>
      <c r="Z501" s="149"/>
      <c r="BB501" s="213"/>
      <c r="BC501" s="162"/>
      <c r="BD501" s="162"/>
      <c r="BE501" s="162"/>
      <c r="BF501" s="162"/>
      <c r="BG501" s="162"/>
      <c r="BH501" s="162"/>
      <c r="BI501" s="162"/>
      <c r="BJ501" s="162"/>
      <c r="BK501" s="162"/>
      <c r="BL501" s="162"/>
      <c r="BM501" s="162"/>
      <c r="BN501" s="162"/>
      <c r="BO501" s="162"/>
      <c r="BP501" s="162"/>
      <c r="BQ501" s="162"/>
      <c r="BR501" s="162"/>
      <c r="BS501" s="162"/>
      <c r="EF501" s="149"/>
    </row>
    <row r="502" spans="1:136" ht="15.75" customHeight="1">
      <c r="A502" s="166"/>
      <c r="B502" s="149"/>
      <c r="C502" s="167"/>
      <c r="D502" s="151"/>
      <c r="Z502" s="149"/>
      <c r="BB502" s="213"/>
      <c r="BC502" s="162"/>
      <c r="BD502" s="162"/>
      <c r="BE502" s="162"/>
      <c r="BF502" s="162"/>
      <c r="BG502" s="162"/>
      <c r="BH502" s="162"/>
      <c r="BI502" s="162"/>
      <c r="BJ502" s="162"/>
      <c r="BK502" s="162"/>
      <c r="BL502" s="162"/>
      <c r="BM502" s="162"/>
      <c r="BN502" s="162"/>
      <c r="BO502" s="162"/>
      <c r="BP502" s="162"/>
      <c r="BQ502" s="162"/>
      <c r="BR502" s="162"/>
      <c r="BS502" s="162"/>
      <c r="EF502" s="149"/>
    </row>
    <row r="503" spans="1:136" ht="15.75" customHeight="1">
      <c r="A503" s="166"/>
      <c r="B503" s="149"/>
      <c r="C503" s="167"/>
      <c r="D503" s="151"/>
      <c r="Z503" s="149"/>
      <c r="BB503" s="213"/>
      <c r="BC503" s="162"/>
      <c r="BD503" s="162"/>
      <c r="BE503" s="162"/>
      <c r="BF503" s="162"/>
      <c r="BG503" s="162"/>
      <c r="BH503" s="162"/>
      <c r="BI503" s="162"/>
      <c r="BJ503" s="162"/>
      <c r="BK503" s="162"/>
      <c r="BL503" s="162"/>
      <c r="BM503" s="162"/>
      <c r="BN503" s="162"/>
      <c r="BO503" s="162"/>
      <c r="BP503" s="162"/>
      <c r="BQ503" s="162"/>
      <c r="BR503" s="162"/>
      <c r="BS503" s="162"/>
      <c r="EF503" s="149"/>
    </row>
    <row r="504" spans="1:136" ht="15.75" customHeight="1">
      <c r="A504" s="166"/>
      <c r="B504" s="149"/>
      <c r="C504" s="167"/>
      <c r="D504" s="151"/>
      <c r="Z504" s="149"/>
      <c r="BB504" s="213"/>
      <c r="BC504" s="162"/>
      <c r="BD504" s="162"/>
      <c r="BE504" s="162"/>
      <c r="BF504" s="162"/>
      <c r="BG504" s="162"/>
      <c r="BH504" s="162"/>
      <c r="BI504" s="162"/>
      <c r="BJ504" s="162"/>
      <c r="BK504" s="162"/>
      <c r="BL504" s="162"/>
      <c r="BM504" s="162"/>
      <c r="BN504" s="162"/>
      <c r="BO504" s="162"/>
      <c r="BP504" s="162"/>
      <c r="BQ504" s="162"/>
      <c r="BR504" s="162"/>
      <c r="BS504" s="162"/>
      <c r="EF504" s="149"/>
    </row>
    <row r="505" spans="1:136" ht="15.75" customHeight="1">
      <c r="A505" s="166"/>
      <c r="B505" s="149"/>
      <c r="C505" s="167"/>
      <c r="D505" s="151"/>
      <c r="Z505" s="149"/>
      <c r="BB505" s="213"/>
      <c r="BC505" s="162"/>
      <c r="BD505" s="162"/>
      <c r="BE505" s="162"/>
      <c r="BF505" s="162"/>
      <c r="BG505" s="162"/>
      <c r="BH505" s="162"/>
      <c r="BI505" s="162"/>
      <c r="BJ505" s="162"/>
      <c r="BK505" s="162"/>
      <c r="BL505" s="162"/>
      <c r="BM505" s="162"/>
      <c r="BN505" s="162"/>
      <c r="BO505" s="162"/>
      <c r="BP505" s="162"/>
      <c r="BQ505" s="162"/>
      <c r="BR505" s="162"/>
      <c r="BS505" s="162"/>
      <c r="EF505" s="149"/>
    </row>
    <row r="506" spans="1:136" ht="15.75" customHeight="1">
      <c r="A506" s="166"/>
      <c r="B506" s="149"/>
      <c r="C506" s="167"/>
      <c r="D506" s="151"/>
      <c r="Z506" s="149"/>
      <c r="BB506" s="213"/>
      <c r="BC506" s="162"/>
      <c r="BD506" s="162"/>
      <c r="BE506" s="162"/>
      <c r="BF506" s="162"/>
      <c r="BG506" s="162"/>
      <c r="BH506" s="162"/>
      <c r="BI506" s="162"/>
      <c r="BJ506" s="162"/>
      <c r="BK506" s="162"/>
      <c r="BL506" s="162"/>
      <c r="BM506" s="162"/>
      <c r="BN506" s="162"/>
      <c r="BO506" s="162"/>
      <c r="BP506" s="162"/>
      <c r="BQ506" s="162"/>
      <c r="BR506" s="162"/>
      <c r="BS506" s="162"/>
      <c r="EF506" s="149"/>
    </row>
    <row r="507" spans="1:136" ht="15.75" customHeight="1">
      <c r="A507" s="166"/>
      <c r="B507" s="149"/>
      <c r="C507" s="167"/>
      <c r="D507" s="151"/>
      <c r="Z507" s="149"/>
      <c r="BB507" s="213"/>
      <c r="BC507" s="162"/>
      <c r="BD507" s="162"/>
      <c r="BE507" s="162"/>
      <c r="BF507" s="162"/>
      <c r="BG507" s="162"/>
      <c r="BH507" s="162"/>
      <c r="BI507" s="162"/>
      <c r="BJ507" s="162"/>
      <c r="BK507" s="162"/>
      <c r="BL507" s="162"/>
      <c r="BM507" s="162"/>
      <c r="BN507" s="162"/>
      <c r="BO507" s="162"/>
      <c r="BP507" s="162"/>
      <c r="BQ507" s="162"/>
      <c r="BR507" s="162"/>
      <c r="BS507" s="162"/>
      <c r="EF507" s="149"/>
    </row>
    <row r="508" spans="1:136" ht="15.75" customHeight="1">
      <c r="A508" s="166"/>
      <c r="B508" s="149"/>
      <c r="C508" s="167"/>
      <c r="D508" s="151"/>
      <c r="Z508" s="149"/>
      <c r="BB508" s="213"/>
      <c r="BC508" s="162"/>
      <c r="BD508" s="162"/>
      <c r="BE508" s="162"/>
      <c r="BF508" s="162"/>
      <c r="BG508" s="162"/>
      <c r="BH508" s="162"/>
      <c r="BI508" s="162"/>
      <c r="BJ508" s="162"/>
      <c r="BK508" s="162"/>
      <c r="BL508" s="162"/>
      <c r="BM508" s="162"/>
      <c r="BN508" s="162"/>
      <c r="BO508" s="162"/>
      <c r="BP508" s="162"/>
      <c r="BQ508" s="162"/>
      <c r="BR508" s="162"/>
      <c r="BS508" s="162"/>
      <c r="EF508" s="149"/>
    </row>
    <row r="509" spans="1:136" ht="15.75" customHeight="1">
      <c r="A509" s="166"/>
      <c r="B509" s="149"/>
      <c r="C509" s="167"/>
      <c r="D509" s="151"/>
      <c r="Z509" s="149"/>
      <c r="BB509" s="213"/>
      <c r="BC509" s="162"/>
      <c r="BD509" s="162"/>
      <c r="BE509" s="162"/>
      <c r="BF509" s="162"/>
      <c r="BG509" s="162"/>
      <c r="BH509" s="162"/>
      <c r="BI509" s="162"/>
      <c r="BJ509" s="162"/>
      <c r="BK509" s="162"/>
      <c r="BL509" s="162"/>
      <c r="BM509" s="162"/>
      <c r="BN509" s="162"/>
      <c r="BO509" s="162"/>
      <c r="BP509" s="162"/>
      <c r="BQ509" s="162"/>
      <c r="BR509" s="162"/>
      <c r="BS509" s="162"/>
      <c r="EF509" s="149"/>
    </row>
    <row r="510" spans="1:136" ht="15.75" customHeight="1">
      <c r="A510" s="166"/>
      <c r="B510" s="149"/>
      <c r="C510" s="167"/>
      <c r="D510" s="151"/>
      <c r="Z510" s="149"/>
      <c r="BB510" s="213"/>
      <c r="BC510" s="162"/>
      <c r="BD510" s="162"/>
      <c r="BE510" s="162"/>
      <c r="BF510" s="162"/>
      <c r="BG510" s="162"/>
      <c r="BH510" s="162"/>
      <c r="BI510" s="162"/>
      <c r="BJ510" s="162"/>
      <c r="BK510" s="162"/>
      <c r="BL510" s="162"/>
      <c r="BM510" s="162"/>
      <c r="BN510" s="162"/>
      <c r="BO510" s="162"/>
      <c r="BP510" s="162"/>
      <c r="BQ510" s="162"/>
      <c r="BR510" s="162"/>
      <c r="BS510" s="162"/>
      <c r="EF510" s="149"/>
    </row>
    <row r="511" spans="1:136" ht="15.75" customHeight="1">
      <c r="A511" s="166"/>
      <c r="B511" s="149"/>
      <c r="C511" s="167"/>
      <c r="D511" s="151"/>
      <c r="Z511" s="149"/>
      <c r="BB511" s="213"/>
      <c r="BC511" s="162"/>
      <c r="BD511" s="162"/>
      <c r="BE511" s="162"/>
      <c r="BF511" s="162"/>
      <c r="BG511" s="162"/>
      <c r="BH511" s="162"/>
      <c r="BI511" s="162"/>
      <c r="BJ511" s="162"/>
      <c r="BK511" s="162"/>
      <c r="BL511" s="162"/>
      <c r="BM511" s="162"/>
      <c r="BN511" s="162"/>
      <c r="BO511" s="162"/>
      <c r="BP511" s="162"/>
      <c r="BQ511" s="162"/>
      <c r="BR511" s="162"/>
      <c r="BS511" s="162"/>
      <c r="EF511" s="149"/>
    </row>
    <row r="512" spans="1:136" ht="15.75" customHeight="1">
      <c r="A512" s="166"/>
      <c r="B512" s="149"/>
      <c r="C512" s="167"/>
      <c r="D512" s="151"/>
      <c r="Z512" s="149"/>
      <c r="BB512" s="213"/>
      <c r="BC512" s="162"/>
      <c r="BD512" s="162"/>
      <c r="BE512" s="162"/>
      <c r="BF512" s="162"/>
      <c r="BG512" s="162"/>
      <c r="BH512" s="162"/>
      <c r="BI512" s="162"/>
      <c r="BJ512" s="162"/>
      <c r="BK512" s="162"/>
      <c r="BL512" s="162"/>
      <c r="BM512" s="162"/>
      <c r="BN512" s="162"/>
      <c r="BO512" s="162"/>
      <c r="BP512" s="162"/>
      <c r="BQ512" s="162"/>
      <c r="BR512" s="162"/>
      <c r="BS512" s="162"/>
      <c r="EF512" s="149"/>
    </row>
    <row r="513" spans="1:136" ht="15.75" customHeight="1">
      <c r="A513" s="166"/>
      <c r="B513" s="149"/>
      <c r="C513" s="167"/>
      <c r="D513" s="151"/>
      <c r="Z513" s="149"/>
      <c r="BB513" s="213"/>
      <c r="BC513" s="162"/>
      <c r="BD513" s="162"/>
      <c r="BE513" s="162"/>
      <c r="BF513" s="162"/>
      <c r="BG513" s="162"/>
      <c r="BH513" s="162"/>
      <c r="BI513" s="162"/>
      <c r="BJ513" s="162"/>
      <c r="BK513" s="162"/>
      <c r="BL513" s="162"/>
      <c r="BM513" s="162"/>
      <c r="BN513" s="162"/>
      <c r="BO513" s="162"/>
      <c r="BP513" s="162"/>
      <c r="BQ513" s="162"/>
      <c r="BR513" s="162"/>
      <c r="BS513" s="162"/>
      <c r="EF513" s="149"/>
    </row>
    <row r="514" spans="1:136" ht="15.75" customHeight="1">
      <c r="A514" s="166"/>
      <c r="B514" s="149"/>
      <c r="C514" s="167"/>
      <c r="D514" s="151"/>
      <c r="Z514" s="149"/>
      <c r="BB514" s="213"/>
      <c r="BC514" s="162"/>
      <c r="BD514" s="162"/>
      <c r="BE514" s="162"/>
      <c r="BF514" s="162"/>
      <c r="BG514" s="162"/>
      <c r="BH514" s="162"/>
      <c r="BI514" s="162"/>
      <c r="BJ514" s="162"/>
      <c r="BK514" s="162"/>
      <c r="BL514" s="162"/>
      <c r="BM514" s="162"/>
      <c r="BN514" s="162"/>
      <c r="BO514" s="162"/>
      <c r="BP514" s="162"/>
      <c r="BQ514" s="162"/>
      <c r="BR514" s="162"/>
      <c r="BS514" s="162"/>
      <c r="EF514" s="149"/>
    </row>
    <row r="515" spans="1:136" ht="15.75" customHeight="1">
      <c r="A515" s="166"/>
      <c r="B515" s="149"/>
      <c r="C515" s="167"/>
      <c r="D515" s="151"/>
      <c r="Z515" s="149"/>
      <c r="BB515" s="213"/>
      <c r="BC515" s="162"/>
      <c r="BD515" s="162"/>
      <c r="BE515" s="162"/>
      <c r="BF515" s="162"/>
      <c r="BG515" s="162"/>
      <c r="BH515" s="162"/>
      <c r="BI515" s="162"/>
      <c r="BJ515" s="162"/>
      <c r="BK515" s="162"/>
      <c r="BL515" s="162"/>
      <c r="BM515" s="162"/>
      <c r="BN515" s="162"/>
      <c r="BO515" s="162"/>
      <c r="BP515" s="162"/>
      <c r="BQ515" s="162"/>
      <c r="BR515" s="162"/>
      <c r="BS515" s="162"/>
      <c r="EF515" s="149"/>
    </row>
    <row r="516" spans="1:136" ht="15.75" customHeight="1">
      <c r="A516" s="166"/>
      <c r="B516" s="149"/>
      <c r="C516" s="167"/>
      <c r="D516" s="151"/>
      <c r="Z516" s="149"/>
      <c r="BB516" s="213"/>
      <c r="BC516" s="162"/>
      <c r="BD516" s="162"/>
      <c r="BE516" s="162"/>
      <c r="BF516" s="162"/>
      <c r="BG516" s="162"/>
      <c r="BH516" s="162"/>
      <c r="BI516" s="162"/>
      <c r="BJ516" s="162"/>
      <c r="BK516" s="162"/>
      <c r="BL516" s="162"/>
      <c r="BM516" s="162"/>
      <c r="BN516" s="162"/>
      <c r="BO516" s="162"/>
      <c r="BP516" s="162"/>
      <c r="BQ516" s="162"/>
      <c r="BR516" s="162"/>
      <c r="BS516" s="162"/>
      <c r="EF516" s="149"/>
    </row>
    <row r="517" spans="1:136" ht="15.75" customHeight="1">
      <c r="A517" s="166"/>
      <c r="B517" s="149"/>
      <c r="C517" s="167"/>
      <c r="D517" s="151"/>
      <c r="Z517" s="149"/>
      <c r="BB517" s="213"/>
      <c r="BC517" s="162"/>
      <c r="BD517" s="162"/>
      <c r="BE517" s="162"/>
      <c r="BF517" s="162"/>
      <c r="BG517" s="162"/>
      <c r="BH517" s="162"/>
      <c r="BI517" s="162"/>
      <c r="BJ517" s="162"/>
      <c r="BK517" s="162"/>
      <c r="BL517" s="162"/>
      <c r="BM517" s="162"/>
      <c r="BN517" s="162"/>
      <c r="BO517" s="162"/>
      <c r="BP517" s="162"/>
      <c r="BQ517" s="162"/>
      <c r="BR517" s="162"/>
      <c r="BS517" s="162"/>
      <c r="EF517" s="149"/>
    </row>
    <row r="518" spans="1:136" ht="15.75" customHeight="1">
      <c r="A518" s="166"/>
      <c r="B518" s="149"/>
      <c r="C518" s="167"/>
      <c r="D518" s="151"/>
      <c r="Z518" s="149"/>
      <c r="BB518" s="213"/>
      <c r="BC518" s="162"/>
      <c r="BD518" s="162"/>
      <c r="BE518" s="162"/>
      <c r="BF518" s="162"/>
      <c r="BG518" s="162"/>
      <c r="BH518" s="162"/>
      <c r="BI518" s="162"/>
      <c r="BJ518" s="162"/>
      <c r="BK518" s="162"/>
      <c r="BL518" s="162"/>
      <c r="BM518" s="162"/>
      <c r="BN518" s="162"/>
      <c r="BO518" s="162"/>
      <c r="BP518" s="162"/>
      <c r="BQ518" s="162"/>
      <c r="BR518" s="162"/>
      <c r="BS518" s="162"/>
      <c r="EF518" s="149"/>
    </row>
    <row r="519" spans="1:136" ht="15.75" customHeight="1">
      <c r="A519" s="166"/>
      <c r="B519" s="149"/>
      <c r="C519" s="167"/>
      <c r="D519" s="151"/>
      <c r="Z519" s="149"/>
      <c r="BB519" s="213"/>
      <c r="BC519" s="162"/>
      <c r="BD519" s="162"/>
      <c r="BE519" s="162"/>
      <c r="BF519" s="162"/>
      <c r="BG519" s="162"/>
      <c r="BH519" s="162"/>
      <c r="BI519" s="162"/>
      <c r="BJ519" s="162"/>
      <c r="BK519" s="162"/>
      <c r="BL519" s="162"/>
      <c r="BM519" s="162"/>
      <c r="BN519" s="162"/>
      <c r="BO519" s="162"/>
      <c r="BP519" s="162"/>
      <c r="BQ519" s="162"/>
      <c r="BR519" s="162"/>
      <c r="BS519" s="162"/>
      <c r="EF519" s="149"/>
    </row>
    <row r="520" spans="1:136" ht="15.75" customHeight="1">
      <c r="A520" s="166"/>
      <c r="B520" s="149"/>
      <c r="C520" s="167"/>
      <c r="D520" s="151"/>
      <c r="Z520" s="149"/>
      <c r="BB520" s="213"/>
      <c r="BC520" s="162"/>
      <c r="BD520" s="162"/>
      <c r="BE520" s="162"/>
      <c r="BF520" s="162"/>
      <c r="BG520" s="162"/>
      <c r="BH520" s="162"/>
      <c r="BI520" s="162"/>
      <c r="BJ520" s="162"/>
      <c r="BK520" s="162"/>
      <c r="BL520" s="162"/>
      <c r="BM520" s="162"/>
      <c r="BN520" s="162"/>
      <c r="BO520" s="162"/>
      <c r="BP520" s="162"/>
      <c r="BQ520" s="162"/>
      <c r="BR520" s="162"/>
      <c r="BS520" s="162"/>
      <c r="EF520" s="149"/>
    </row>
    <row r="521" spans="1:136" ht="15.75" customHeight="1">
      <c r="A521" s="166"/>
      <c r="B521" s="149"/>
      <c r="C521" s="167"/>
      <c r="D521" s="151"/>
      <c r="Z521" s="149"/>
      <c r="BB521" s="213"/>
      <c r="BC521" s="162"/>
      <c r="BD521" s="162"/>
      <c r="BE521" s="162"/>
      <c r="BF521" s="162"/>
      <c r="BG521" s="162"/>
      <c r="BH521" s="162"/>
      <c r="BI521" s="162"/>
      <c r="BJ521" s="162"/>
      <c r="BK521" s="162"/>
      <c r="BL521" s="162"/>
      <c r="BM521" s="162"/>
      <c r="BN521" s="162"/>
      <c r="BO521" s="162"/>
      <c r="BP521" s="162"/>
      <c r="BQ521" s="162"/>
      <c r="BR521" s="162"/>
      <c r="BS521" s="162"/>
      <c r="EF521" s="149"/>
    </row>
    <row r="522" spans="1:136" ht="15.75" customHeight="1">
      <c r="A522" s="166"/>
      <c r="B522" s="149"/>
      <c r="C522" s="167"/>
      <c r="D522" s="151"/>
      <c r="Z522" s="149"/>
      <c r="BB522" s="213"/>
      <c r="BC522" s="162"/>
      <c r="BD522" s="162"/>
      <c r="BE522" s="162"/>
      <c r="BF522" s="162"/>
      <c r="BG522" s="162"/>
      <c r="BH522" s="162"/>
      <c r="BI522" s="162"/>
      <c r="BJ522" s="162"/>
      <c r="BK522" s="162"/>
      <c r="BL522" s="162"/>
      <c r="BM522" s="162"/>
      <c r="BN522" s="162"/>
      <c r="BO522" s="162"/>
      <c r="BP522" s="162"/>
      <c r="BQ522" s="162"/>
      <c r="BR522" s="162"/>
      <c r="BS522" s="162"/>
      <c r="EF522" s="149"/>
    </row>
    <row r="523" spans="1:136" ht="15.75" customHeight="1">
      <c r="A523" s="166"/>
      <c r="B523" s="149"/>
      <c r="C523" s="167"/>
      <c r="D523" s="151"/>
      <c r="Z523" s="149"/>
      <c r="BB523" s="213"/>
      <c r="BC523" s="162"/>
      <c r="BD523" s="162"/>
      <c r="BE523" s="162"/>
      <c r="BF523" s="162"/>
      <c r="BG523" s="162"/>
      <c r="BH523" s="162"/>
      <c r="BI523" s="162"/>
      <c r="BJ523" s="162"/>
      <c r="BK523" s="162"/>
      <c r="BL523" s="162"/>
      <c r="BM523" s="162"/>
      <c r="BN523" s="162"/>
      <c r="BO523" s="162"/>
      <c r="BP523" s="162"/>
      <c r="BQ523" s="162"/>
      <c r="BR523" s="162"/>
      <c r="BS523" s="162"/>
      <c r="EF523" s="149"/>
    </row>
    <row r="524" spans="1:136" ht="15.75" customHeight="1">
      <c r="A524" s="166"/>
      <c r="B524" s="149"/>
      <c r="C524" s="167"/>
      <c r="D524" s="151"/>
      <c r="Z524" s="149"/>
      <c r="BB524" s="213"/>
      <c r="BC524" s="162"/>
      <c r="BD524" s="162"/>
      <c r="BE524" s="162"/>
      <c r="BF524" s="162"/>
      <c r="BG524" s="162"/>
      <c r="BH524" s="162"/>
      <c r="BI524" s="162"/>
      <c r="BJ524" s="162"/>
      <c r="BK524" s="162"/>
      <c r="BL524" s="162"/>
      <c r="BM524" s="162"/>
      <c r="BN524" s="162"/>
      <c r="BO524" s="162"/>
      <c r="BP524" s="162"/>
      <c r="BQ524" s="162"/>
      <c r="BR524" s="162"/>
      <c r="BS524" s="162"/>
      <c r="EF524" s="149"/>
    </row>
    <row r="525" spans="1:136" ht="15.75" customHeight="1">
      <c r="A525" s="166"/>
      <c r="B525" s="149"/>
      <c r="C525" s="167"/>
      <c r="D525" s="151"/>
      <c r="Z525" s="149"/>
      <c r="BB525" s="213"/>
      <c r="BC525" s="162"/>
      <c r="BD525" s="162"/>
      <c r="BE525" s="162"/>
      <c r="BF525" s="162"/>
      <c r="BG525" s="162"/>
      <c r="BH525" s="162"/>
      <c r="BI525" s="162"/>
      <c r="BJ525" s="162"/>
      <c r="BK525" s="162"/>
      <c r="BL525" s="162"/>
      <c r="BM525" s="162"/>
      <c r="BN525" s="162"/>
      <c r="BO525" s="162"/>
      <c r="BP525" s="162"/>
      <c r="BQ525" s="162"/>
      <c r="BR525" s="162"/>
      <c r="BS525" s="162"/>
      <c r="EF525" s="149"/>
    </row>
    <row r="526" spans="1:136" ht="15.75" customHeight="1">
      <c r="A526" s="166"/>
      <c r="B526" s="149"/>
      <c r="C526" s="167"/>
      <c r="D526" s="151"/>
      <c r="Z526" s="149"/>
      <c r="BB526" s="213"/>
      <c r="BC526" s="162"/>
      <c r="BD526" s="162"/>
      <c r="BE526" s="162"/>
      <c r="BF526" s="162"/>
      <c r="BG526" s="162"/>
      <c r="BH526" s="162"/>
      <c r="BI526" s="162"/>
      <c r="BJ526" s="162"/>
      <c r="BK526" s="162"/>
      <c r="BL526" s="162"/>
      <c r="BM526" s="162"/>
      <c r="BN526" s="162"/>
      <c r="BO526" s="162"/>
      <c r="BP526" s="162"/>
      <c r="BQ526" s="162"/>
      <c r="BR526" s="162"/>
      <c r="BS526" s="162"/>
      <c r="EF526" s="149"/>
    </row>
    <row r="527" spans="1:136" ht="15.75" customHeight="1">
      <c r="A527" s="166"/>
      <c r="B527" s="149"/>
      <c r="C527" s="167"/>
      <c r="D527" s="151"/>
      <c r="Z527" s="149"/>
      <c r="BB527" s="213"/>
      <c r="BC527" s="162"/>
      <c r="BD527" s="162"/>
      <c r="BE527" s="162"/>
      <c r="BF527" s="162"/>
      <c r="BG527" s="162"/>
      <c r="BH527" s="162"/>
      <c r="BI527" s="162"/>
      <c r="BJ527" s="162"/>
      <c r="BK527" s="162"/>
      <c r="BL527" s="162"/>
      <c r="BM527" s="162"/>
      <c r="BN527" s="162"/>
      <c r="BO527" s="162"/>
      <c r="BP527" s="162"/>
      <c r="BQ527" s="162"/>
      <c r="BR527" s="162"/>
      <c r="BS527" s="162"/>
      <c r="EF527" s="149"/>
    </row>
    <row r="528" spans="1:136" ht="15.75" customHeight="1">
      <c r="A528" s="166"/>
      <c r="B528" s="149"/>
      <c r="C528" s="167"/>
      <c r="D528" s="151"/>
      <c r="Z528" s="149"/>
      <c r="BB528" s="213"/>
      <c r="BC528" s="162"/>
      <c r="BD528" s="162"/>
      <c r="BE528" s="162"/>
      <c r="BF528" s="162"/>
      <c r="BG528" s="162"/>
      <c r="BH528" s="162"/>
      <c r="BI528" s="162"/>
      <c r="BJ528" s="162"/>
      <c r="BK528" s="162"/>
      <c r="BL528" s="162"/>
      <c r="BM528" s="162"/>
      <c r="BN528" s="162"/>
      <c r="BO528" s="162"/>
      <c r="BP528" s="162"/>
      <c r="BQ528" s="162"/>
      <c r="BR528" s="162"/>
      <c r="BS528" s="162"/>
      <c r="EF528" s="149"/>
    </row>
    <row r="529" spans="1:136" ht="15.75" customHeight="1">
      <c r="A529" s="166"/>
      <c r="B529" s="149"/>
      <c r="C529" s="167"/>
      <c r="D529" s="151"/>
      <c r="Z529" s="149"/>
      <c r="BB529" s="213"/>
      <c r="BC529" s="162"/>
      <c r="BD529" s="162"/>
      <c r="BE529" s="162"/>
      <c r="BF529" s="162"/>
      <c r="BG529" s="162"/>
      <c r="BH529" s="162"/>
      <c r="BI529" s="162"/>
      <c r="BJ529" s="162"/>
      <c r="BK529" s="162"/>
      <c r="BL529" s="162"/>
      <c r="BM529" s="162"/>
      <c r="BN529" s="162"/>
      <c r="BO529" s="162"/>
      <c r="BP529" s="162"/>
      <c r="BQ529" s="162"/>
      <c r="BR529" s="162"/>
      <c r="BS529" s="162"/>
      <c r="EF529" s="149"/>
    </row>
    <row r="530" spans="1:136" ht="15.75" customHeight="1">
      <c r="A530" s="166"/>
      <c r="B530" s="149"/>
      <c r="C530" s="167"/>
      <c r="D530" s="151"/>
      <c r="Z530" s="149"/>
      <c r="BB530" s="213"/>
      <c r="BC530" s="162"/>
      <c r="BD530" s="162"/>
      <c r="BE530" s="162"/>
      <c r="BF530" s="162"/>
      <c r="BG530" s="162"/>
      <c r="BH530" s="162"/>
      <c r="BI530" s="162"/>
      <c r="BJ530" s="162"/>
      <c r="BK530" s="162"/>
      <c r="BL530" s="162"/>
      <c r="BM530" s="162"/>
      <c r="BN530" s="162"/>
      <c r="BO530" s="162"/>
      <c r="BP530" s="162"/>
      <c r="BQ530" s="162"/>
      <c r="BR530" s="162"/>
      <c r="BS530" s="162"/>
      <c r="EF530" s="149"/>
    </row>
    <row r="531" spans="1:136" ht="15.75" customHeight="1">
      <c r="A531" s="166"/>
      <c r="B531" s="149"/>
      <c r="C531" s="167"/>
      <c r="D531" s="151"/>
      <c r="Z531" s="149"/>
      <c r="BB531" s="213"/>
      <c r="BC531" s="162"/>
      <c r="BD531" s="162"/>
      <c r="BE531" s="162"/>
      <c r="BF531" s="162"/>
      <c r="BG531" s="162"/>
      <c r="BH531" s="162"/>
      <c r="BI531" s="162"/>
      <c r="BJ531" s="162"/>
      <c r="BK531" s="162"/>
      <c r="BL531" s="162"/>
      <c r="BM531" s="162"/>
      <c r="BN531" s="162"/>
      <c r="BO531" s="162"/>
      <c r="BP531" s="162"/>
      <c r="BQ531" s="162"/>
      <c r="BR531" s="162"/>
      <c r="BS531" s="162"/>
      <c r="EF531" s="149"/>
    </row>
    <row r="532" spans="1:136" ht="15.75" customHeight="1">
      <c r="A532" s="166"/>
      <c r="B532" s="149"/>
      <c r="C532" s="167"/>
      <c r="D532" s="151"/>
      <c r="Z532" s="149"/>
      <c r="BB532" s="213"/>
      <c r="BC532" s="162"/>
      <c r="BD532" s="162"/>
      <c r="BE532" s="162"/>
      <c r="BF532" s="162"/>
      <c r="BG532" s="162"/>
      <c r="BH532" s="162"/>
      <c r="BI532" s="162"/>
      <c r="BJ532" s="162"/>
      <c r="BK532" s="162"/>
      <c r="BL532" s="162"/>
      <c r="BM532" s="162"/>
      <c r="BN532" s="162"/>
      <c r="BO532" s="162"/>
      <c r="BP532" s="162"/>
      <c r="BQ532" s="162"/>
      <c r="BR532" s="162"/>
      <c r="BS532" s="162"/>
      <c r="EF532" s="149"/>
    </row>
    <row r="533" spans="1:136" ht="15.75" customHeight="1">
      <c r="A533" s="166"/>
      <c r="B533" s="149"/>
      <c r="C533" s="167"/>
      <c r="D533" s="151"/>
      <c r="Z533" s="149"/>
      <c r="BB533" s="213"/>
      <c r="BC533" s="162"/>
      <c r="BD533" s="162"/>
      <c r="BE533" s="162"/>
      <c r="BF533" s="162"/>
      <c r="BG533" s="162"/>
      <c r="BH533" s="162"/>
      <c r="BI533" s="162"/>
      <c r="BJ533" s="162"/>
      <c r="BK533" s="162"/>
      <c r="BL533" s="162"/>
      <c r="BM533" s="162"/>
      <c r="BN533" s="162"/>
      <c r="BO533" s="162"/>
      <c r="BP533" s="162"/>
      <c r="BQ533" s="162"/>
      <c r="BR533" s="162"/>
      <c r="BS533" s="162"/>
      <c r="EF533" s="149"/>
    </row>
    <row r="534" spans="1:136" ht="15.75" customHeight="1">
      <c r="A534" s="166"/>
      <c r="B534" s="149"/>
      <c r="C534" s="167"/>
      <c r="D534" s="151"/>
      <c r="Z534" s="149"/>
      <c r="BB534" s="213"/>
      <c r="BC534" s="162"/>
      <c r="BD534" s="162"/>
      <c r="BE534" s="162"/>
      <c r="BF534" s="162"/>
      <c r="BG534" s="162"/>
      <c r="BH534" s="162"/>
      <c r="BI534" s="162"/>
      <c r="BJ534" s="162"/>
      <c r="BK534" s="162"/>
      <c r="BL534" s="162"/>
      <c r="BM534" s="162"/>
      <c r="BN534" s="162"/>
      <c r="BO534" s="162"/>
      <c r="BP534" s="162"/>
      <c r="BQ534" s="162"/>
      <c r="BR534" s="162"/>
      <c r="BS534" s="162"/>
      <c r="EF534" s="149"/>
    </row>
    <row r="535" spans="1:136" ht="15.75" customHeight="1">
      <c r="A535" s="166"/>
      <c r="B535" s="149"/>
      <c r="C535" s="167"/>
      <c r="D535" s="151"/>
      <c r="Z535" s="149"/>
      <c r="BB535" s="213"/>
      <c r="BC535" s="162"/>
      <c r="BD535" s="162"/>
      <c r="BE535" s="162"/>
      <c r="BF535" s="162"/>
      <c r="BG535" s="162"/>
      <c r="BH535" s="162"/>
      <c r="BI535" s="162"/>
      <c r="BJ535" s="162"/>
      <c r="BK535" s="162"/>
      <c r="BL535" s="162"/>
      <c r="BM535" s="162"/>
      <c r="BN535" s="162"/>
      <c r="BO535" s="162"/>
      <c r="BP535" s="162"/>
      <c r="BQ535" s="162"/>
      <c r="BR535" s="162"/>
      <c r="BS535" s="162"/>
      <c r="EF535" s="149"/>
    </row>
    <row r="536" spans="1:136" ht="15.75" customHeight="1">
      <c r="A536" s="166"/>
      <c r="B536" s="149"/>
      <c r="C536" s="167"/>
      <c r="D536" s="151"/>
      <c r="Z536" s="149"/>
      <c r="BB536" s="213"/>
      <c r="BC536" s="162"/>
      <c r="BD536" s="162"/>
      <c r="BE536" s="162"/>
      <c r="BF536" s="162"/>
      <c r="BG536" s="162"/>
      <c r="BH536" s="162"/>
      <c r="BI536" s="162"/>
      <c r="BJ536" s="162"/>
      <c r="BK536" s="162"/>
      <c r="BL536" s="162"/>
      <c r="BM536" s="162"/>
      <c r="BN536" s="162"/>
      <c r="BO536" s="162"/>
      <c r="BP536" s="162"/>
      <c r="BQ536" s="162"/>
      <c r="BR536" s="162"/>
      <c r="BS536" s="162"/>
      <c r="EF536" s="149"/>
    </row>
    <row r="537" spans="1:136" ht="15.75" customHeight="1">
      <c r="A537" s="166"/>
      <c r="B537" s="149"/>
      <c r="C537" s="167"/>
      <c r="D537" s="151"/>
      <c r="Z537" s="149"/>
      <c r="BB537" s="213"/>
      <c r="BC537" s="162"/>
      <c r="BD537" s="162"/>
      <c r="BE537" s="162"/>
      <c r="BF537" s="162"/>
      <c r="BG537" s="162"/>
      <c r="BH537" s="162"/>
      <c r="BI537" s="162"/>
      <c r="BJ537" s="162"/>
      <c r="BK537" s="162"/>
      <c r="BL537" s="162"/>
      <c r="BM537" s="162"/>
      <c r="BN537" s="162"/>
      <c r="BO537" s="162"/>
      <c r="BP537" s="162"/>
      <c r="BQ537" s="162"/>
      <c r="BR537" s="162"/>
      <c r="BS537" s="162"/>
      <c r="EF537" s="149"/>
    </row>
    <row r="538" spans="1:136" ht="15.75" customHeight="1">
      <c r="A538" s="166"/>
      <c r="B538" s="149"/>
      <c r="C538" s="167"/>
      <c r="D538" s="151"/>
      <c r="Z538" s="149"/>
      <c r="BB538" s="213"/>
      <c r="BC538" s="162"/>
      <c r="BD538" s="162"/>
      <c r="BE538" s="162"/>
      <c r="BF538" s="162"/>
      <c r="BG538" s="162"/>
      <c r="BH538" s="162"/>
      <c r="BI538" s="162"/>
      <c r="BJ538" s="162"/>
      <c r="BK538" s="162"/>
      <c r="BL538" s="162"/>
      <c r="BM538" s="162"/>
      <c r="BN538" s="162"/>
      <c r="BO538" s="162"/>
      <c r="BP538" s="162"/>
      <c r="BQ538" s="162"/>
      <c r="BR538" s="162"/>
      <c r="BS538" s="162"/>
      <c r="EF538" s="149"/>
    </row>
    <row r="539" spans="1:136" ht="15.75" customHeight="1">
      <c r="A539" s="166"/>
      <c r="B539" s="149"/>
      <c r="C539" s="167"/>
      <c r="D539" s="151"/>
      <c r="Z539" s="149"/>
      <c r="BB539" s="213"/>
      <c r="BC539" s="162"/>
      <c r="BD539" s="162"/>
      <c r="BE539" s="162"/>
      <c r="BF539" s="162"/>
      <c r="BG539" s="162"/>
      <c r="BH539" s="162"/>
      <c r="BI539" s="162"/>
      <c r="BJ539" s="162"/>
      <c r="BK539" s="162"/>
      <c r="BL539" s="162"/>
      <c r="BM539" s="162"/>
      <c r="BN539" s="162"/>
      <c r="BO539" s="162"/>
      <c r="BP539" s="162"/>
      <c r="BQ539" s="162"/>
      <c r="BR539" s="162"/>
      <c r="BS539" s="162"/>
      <c r="EF539" s="149"/>
    </row>
    <row r="540" spans="1:136" ht="15.75" customHeight="1">
      <c r="A540" s="166"/>
      <c r="B540" s="149"/>
      <c r="C540" s="167"/>
      <c r="D540" s="151"/>
      <c r="Z540" s="149"/>
      <c r="BB540" s="213"/>
      <c r="BC540" s="162"/>
      <c r="BD540" s="162"/>
      <c r="BE540" s="162"/>
      <c r="BF540" s="162"/>
      <c r="BG540" s="162"/>
      <c r="BH540" s="162"/>
      <c r="BI540" s="162"/>
      <c r="BJ540" s="162"/>
      <c r="BK540" s="162"/>
      <c r="BL540" s="162"/>
      <c r="BM540" s="162"/>
      <c r="BN540" s="162"/>
      <c r="BO540" s="162"/>
      <c r="BP540" s="162"/>
      <c r="BQ540" s="162"/>
      <c r="BR540" s="162"/>
      <c r="BS540" s="162"/>
      <c r="EF540" s="149"/>
    </row>
    <row r="541" spans="1:136" ht="15.75" customHeight="1">
      <c r="A541" s="166"/>
      <c r="B541" s="149"/>
      <c r="C541" s="167"/>
      <c r="D541" s="151"/>
      <c r="Z541" s="149"/>
      <c r="BB541" s="213"/>
      <c r="BC541" s="162"/>
      <c r="BD541" s="162"/>
      <c r="BE541" s="162"/>
      <c r="BF541" s="162"/>
      <c r="BG541" s="162"/>
      <c r="BH541" s="162"/>
      <c r="BI541" s="162"/>
      <c r="BJ541" s="162"/>
      <c r="BK541" s="162"/>
      <c r="BL541" s="162"/>
      <c r="BM541" s="162"/>
      <c r="BN541" s="162"/>
      <c r="BO541" s="162"/>
      <c r="BP541" s="162"/>
      <c r="BQ541" s="162"/>
      <c r="BR541" s="162"/>
      <c r="BS541" s="162"/>
      <c r="EF541" s="149"/>
    </row>
    <row r="542" spans="1:136" ht="15.75" customHeight="1">
      <c r="A542" s="166"/>
      <c r="B542" s="149"/>
      <c r="C542" s="167"/>
      <c r="D542" s="151"/>
      <c r="Z542" s="149"/>
      <c r="BB542" s="213"/>
      <c r="BC542" s="162"/>
      <c r="BD542" s="162"/>
      <c r="BE542" s="162"/>
      <c r="BF542" s="162"/>
      <c r="BG542" s="162"/>
      <c r="BH542" s="162"/>
      <c r="BI542" s="162"/>
      <c r="BJ542" s="162"/>
      <c r="BK542" s="162"/>
      <c r="BL542" s="162"/>
      <c r="BM542" s="162"/>
      <c r="BN542" s="162"/>
      <c r="BO542" s="162"/>
      <c r="BP542" s="162"/>
      <c r="BQ542" s="162"/>
      <c r="BR542" s="162"/>
      <c r="BS542" s="162"/>
      <c r="EF542" s="149"/>
    </row>
    <row r="543" spans="1:136" ht="15.75" customHeight="1">
      <c r="A543" s="166"/>
      <c r="B543" s="149"/>
      <c r="C543" s="167"/>
      <c r="D543" s="151"/>
      <c r="Z543" s="149"/>
      <c r="BB543" s="213"/>
      <c r="BC543" s="162"/>
      <c r="BD543" s="162"/>
      <c r="BE543" s="162"/>
      <c r="BF543" s="162"/>
      <c r="BG543" s="162"/>
      <c r="BH543" s="162"/>
      <c r="BI543" s="162"/>
      <c r="BJ543" s="162"/>
      <c r="BK543" s="162"/>
      <c r="BL543" s="162"/>
      <c r="BM543" s="162"/>
      <c r="BN543" s="162"/>
      <c r="BO543" s="162"/>
      <c r="BP543" s="162"/>
      <c r="BQ543" s="162"/>
      <c r="BR543" s="162"/>
      <c r="BS543" s="162"/>
      <c r="EF543" s="149"/>
    </row>
    <row r="544" spans="1:136" ht="15.75" customHeight="1">
      <c r="A544" s="166"/>
      <c r="B544" s="149"/>
      <c r="C544" s="167"/>
      <c r="D544" s="151"/>
      <c r="Z544" s="149"/>
      <c r="BB544" s="213"/>
      <c r="BC544" s="162"/>
      <c r="BD544" s="162"/>
      <c r="BE544" s="162"/>
      <c r="BF544" s="162"/>
      <c r="BG544" s="162"/>
      <c r="BH544" s="162"/>
      <c r="BI544" s="162"/>
      <c r="BJ544" s="162"/>
      <c r="BK544" s="162"/>
      <c r="BL544" s="162"/>
      <c r="BM544" s="162"/>
      <c r="BN544" s="162"/>
      <c r="BO544" s="162"/>
      <c r="BP544" s="162"/>
      <c r="BQ544" s="162"/>
      <c r="BR544" s="162"/>
      <c r="BS544" s="162"/>
      <c r="EF544" s="149"/>
    </row>
    <row r="545" spans="1:136" ht="15.75" customHeight="1">
      <c r="A545" s="166"/>
      <c r="B545" s="149"/>
      <c r="C545" s="167"/>
      <c r="D545" s="151"/>
      <c r="Z545" s="149"/>
      <c r="BB545" s="213"/>
      <c r="BC545" s="162"/>
      <c r="BD545" s="162"/>
      <c r="BE545" s="162"/>
      <c r="BF545" s="162"/>
      <c r="BG545" s="162"/>
      <c r="BH545" s="162"/>
      <c r="BI545" s="162"/>
      <c r="BJ545" s="162"/>
      <c r="BK545" s="162"/>
      <c r="BL545" s="162"/>
      <c r="BM545" s="162"/>
      <c r="BN545" s="162"/>
      <c r="BO545" s="162"/>
      <c r="BP545" s="162"/>
      <c r="BQ545" s="162"/>
      <c r="BR545" s="162"/>
      <c r="BS545" s="162"/>
      <c r="EF545" s="149"/>
    </row>
    <row r="546" spans="1:136" ht="15.75" customHeight="1">
      <c r="A546" s="166"/>
      <c r="B546" s="149"/>
      <c r="C546" s="167"/>
      <c r="D546" s="151"/>
      <c r="Z546" s="149"/>
      <c r="BB546" s="213"/>
      <c r="BC546" s="162"/>
      <c r="BD546" s="162"/>
      <c r="BE546" s="162"/>
      <c r="BF546" s="162"/>
      <c r="BG546" s="162"/>
      <c r="BH546" s="162"/>
      <c r="BI546" s="162"/>
      <c r="BJ546" s="162"/>
      <c r="BK546" s="162"/>
      <c r="BL546" s="162"/>
      <c r="BM546" s="162"/>
      <c r="BN546" s="162"/>
      <c r="BO546" s="162"/>
      <c r="BP546" s="162"/>
      <c r="BQ546" s="162"/>
      <c r="BR546" s="162"/>
      <c r="BS546" s="162"/>
      <c r="EF546" s="149"/>
    </row>
    <row r="547" spans="1:136" ht="15.75" customHeight="1">
      <c r="A547" s="166"/>
      <c r="B547" s="149"/>
      <c r="C547" s="167"/>
      <c r="D547" s="151"/>
      <c r="Z547" s="149"/>
      <c r="BB547" s="213"/>
      <c r="BC547" s="162"/>
      <c r="BD547" s="162"/>
      <c r="BE547" s="162"/>
      <c r="BF547" s="162"/>
      <c r="BG547" s="162"/>
      <c r="BH547" s="162"/>
      <c r="BI547" s="162"/>
      <c r="BJ547" s="162"/>
      <c r="BK547" s="162"/>
      <c r="BL547" s="162"/>
      <c r="BM547" s="162"/>
      <c r="BN547" s="162"/>
      <c r="BO547" s="162"/>
      <c r="BP547" s="162"/>
      <c r="BQ547" s="162"/>
      <c r="BR547" s="162"/>
      <c r="BS547" s="162"/>
      <c r="EF547" s="149"/>
    </row>
    <row r="548" spans="1:136" ht="15.75" customHeight="1">
      <c r="A548" s="166"/>
      <c r="B548" s="149"/>
      <c r="C548" s="167"/>
      <c r="D548" s="151"/>
      <c r="Z548" s="149"/>
      <c r="BB548" s="213"/>
      <c r="BC548" s="162"/>
      <c r="BD548" s="162"/>
      <c r="BE548" s="162"/>
      <c r="BF548" s="162"/>
      <c r="BG548" s="162"/>
      <c r="BH548" s="162"/>
      <c r="BI548" s="162"/>
      <c r="BJ548" s="162"/>
      <c r="BK548" s="162"/>
      <c r="BL548" s="162"/>
      <c r="BM548" s="162"/>
      <c r="BN548" s="162"/>
      <c r="BO548" s="162"/>
      <c r="BP548" s="162"/>
      <c r="BQ548" s="162"/>
      <c r="BR548" s="162"/>
      <c r="BS548" s="162"/>
      <c r="EF548" s="149"/>
    </row>
    <row r="549" spans="1:136" ht="15.75" customHeight="1">
      <c r="A549" s="166"/>
      <c r="B549" s="149"/>
      <c r="C549" s="167"/>
      <c r="D549" s="151"/>
      <c r="Z549" s="149"/>
      <c r="BB549" s="213"/>
      <c r="BC549" s="162"/>
      <c r="BD549" s="162"/>
      <c r="BE549" s="162"/>
      <c r="BF549" s="162"/>
      <c r="BG549" s="162"/>
      <c r="BH549" s="162"/>
      <c r="BI549" s="162"/>
      <c r="BJ549" s="162"/>
      <c r="BK549" s="162"/>
      <c r="BL549" s="162"/>
      <c r="BM549" s="162"/>
      <c r="BN549" s="162"/>
      <c r="BO549" s="162"/>
      <c r="BP549" s="162"/>
      <c r="BQ549" s="162"/>
      <c r="BR549" s="162"/>
      <c r="BS549" s="162"/>
      <c r="EF549" s="149"/>
    </row>
    <row r="550" spans="1:136" ht="15.75" customHeight="1">
      <c r="A550" s="166"/>
      <c r="B550" s="149"/>
      <c r="C550" s="167"/>
      <c r="D550" s="151"/>
      <c r="Z550" s="149"/>
      <c r="BB550" s="213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  <c r="BQ550" s="162"/>
      <c r="BR550" s="162"/>
      <c r="BS550" s="162"/>
      <c r="EF550" s="149"/>
    </row>
    <row r="551" spans="1:136" ht="15.75" customHeight="1">
      <c r="A551" s="166"/>
      <c r="B551" s="149"/>
      <c r="C551" s="167"/>
      <c r="D551" s="151"/>
      <c r="Z551" s="149"/>
      <c r="BB551" s="213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  <c r="BQ551" s="162"/>
      <c r="BR551" s="162"/>
      <c r="BS551" s="162"/>
      <c r="EF551" s="149"/>
    </row>
    <row r="552" spans="1:136" ht="15.75" customHeight="1">
      <c r="A552" s="166"/>
      <c r="B552" s="149"/>
      <c r="C552" s="167"/>
      <c r="D552" s="151"/>
      <c r="Z552" s="149"/>
      <c r="BB552" s="213"/>
      <c r="BC552" s="162"/>
      <c r="BD552" s="162"/>
      <c r="BE552" s="162"/>
      <c r="BF552" s="162"/>
      <c r="BG552" s="162"/>
      <c r="BH552" s="162"/>
      <c r="BI552" s="162"/>
      <c r="BJ552" s="162"/>
      <c r="BK552" s="162"/>
      <c r="BL552" s="162"/>
      <c r="BM552" s="162"/>
      <c r="BN552" s="162"/>
      <c r="BO552" s="162"/>
      <c r="BP552" s="162"/>
      <c r="BQ552" s="162"/>
      <c r="BR552" s="162"/>
      <c r="BS552" s="162"/>
      <c r="EF552" s="149"/>
    </row>
    <row r="553" spans="1:136" ht="15.75" customHeight="1">
      <c r="A553" s="166"/>
      <c r="B553" s="149"/>
      <c r="C553" s="167"/>
      <c r="D553" s="151"/>
      <c r="Z553" s="149"/>
      <c r="BB553" s="213"/>
      <c r="BC553" s="162"/>
      <c r="BD553" s="162"/>
      <c r="BE553" s="162"/>
      <c r="BF553" s="162"/>
      <c r="BG553" s="162"/>
      <c r="BH553" s="162"/>
      <c r="BI553" s="162"/>
      <c r="BJ553" s="162"/>
      <c r="BK553" s="162"/>
      <c r="BL553" s="162"/>
      <c r="BM553" s="162"/>
      <c r="BN553" s="162"/>
      <c r="BO553" s="162"/>
      <c r="BP553" s="162"/>
      <c r="BQ553" s="162"/>
      <c r="BR553" s="162"/>
      <c r="BS553" s="162"/>
      <c r="EF553" s="149"/>
    </row>
    <row r="554" spans="1:136" ht="15.75" customHeight="1">
      <c r="A554" s="166"/>
      <c r="B554" s="149"/>
      <c r="C554" s="167"/>
      <c r="D554" s="151"/>
      <c r="Z554" s="149"/>
      <c r="BB554" s="213"/>
      <c r="BC554" s="162"/>
      <c r="BD554" s="162"/>
      <c r="BE554" s="162"/>
      <c r="BF554" s="162"/>
      <c r="BG554" s="162"/>
      <c r="BH554" s="162"/>
      <c r="BI554" s="162"/>
      <c r="BJ554" s="162"/>
      <c r="BK554" s="162"/>
      <c r="BL554" s="162"/>
      <c r="BM554" s="162"/>
      <c r="BN554" s="162"/>
      <c r="BO554" s="162"/>
      <c r="BP554" s="162"/>
      <c r="BQ554" s="162"/>
      <c r="BR554" s="162"/>
      <c r="BS554" s="162"/>
      <c r="EF554" s="149"/>
    </row>
    <row r="555" spans="1:136" ht="15.75" customHeight="1">
      <c r="A555" s="166"/>
      <c r="B555" s="149"/>
      <c r="C555" s="167"/>
      <c r="D555" s="151"/>
      <c r="Z555" s="149"/>
      <c r="BB555" s="213"/>
      <c r="BC555" s="162"/>
      <c r="BD555" s="162"/>
      <c r="BE555" s="162"/>
      <c r="BF555" s="162"/>
      <c r="BG555" s="162"/>
      <c r="BH555" s="162"/>
      <c r="BI555" s="162"/>
      <c r="BJ555" s="162"/>
      <c r="BK555" s="162"/>
      <c r="BL555" s="162"/>
      <c r="BM555" s="162"/>
      <c r="BN555" s="162"/>
      <c r="BO555" s="162"/>
      <c r="BP555" s="162"/>
      <c r="BQ555" s="162"/>
      <c r="BR555" s="162"/>
      <c r="BS555" s="162"/>
      <c r="EF555" s="149"/>
    </row>
    <row r="556" spans="1:136" ht="15.75" customHeight="1">
      <c r="A556" s="166"/>
      <c r="B556" s="149"/>
      <c r="C556" s="167"/>
      <c r="D556" s="151"/>
      <c r="Z556" s="149"/>
      <c r="BB556" s="213"/>
      <c r="BC556" s="162"/>
      <c r="BD556" s="162"/>
      <c r="BE556" s="162"/>
      <c r="BF556" s="162"/>
      <c r="BG556" s="162"/>
      <c r="BH556" s="162"/>
      <c r="BI556" s="162"/>
      <c r="BJ556" s="162"/>
      <c r="BK556" s="162"/>
      <c r="BL556" s="162"/>
      <c r="BM556" s="162"/>
      <c r="BN556" s="162"/>
      <c r="BO556" s="162"/>
      <c r="BP556" s="162"/>
      <c r="BQ556" s="162"/>
      <c r="BR556" s="162"/>
      <c r="BS556" s="162"/>
      <c r="EF556" s="149"/>
    </row>
    <row r="557" spans="1:136" ht="15.75" customHeight="1">
      <c r="A557" s="166"/>
      <c r="B557" s="149"/>
      <c r="C557" s="167"/>
      <c r="D557" s="151"/>
      <c r="Z557" s="149"/>
      <c r="BB557" s="213"/>
      <c r="BC557" s="162"/>
      <c r="BD557" s="162"/>
      <c r="BE557" s="162"/>
      <c r="BF557" s="162"/>
      <c r="BG557" s="162"/>
      <c r="BH557" s="162"/>
      <c r="BI557" s="162"/>
      <c r="BJ557" s="162"/>
      <c r="BK557" s="162"/>
      <c r="BL557" s="162"/>
      <c r="BM557" s="162"/>
      <c r="BN557" s="162"/>
      <c r="BO557" s="162"/>
      <c r="BP557" s="162"/>
      <c r="BQ557" s="162"/>
      <c r="BR557" s="162"/>
      <c r="BS557" s="162"/>
      <c r="EF557" s="149"/>
    </row>
    <row r="558" spans="1:136" ht="15.75" customHeight="1">
      <c r="A558" s="166"/>
      <c r="B558" s="149"/>
      <c r="C558" s="167"/>
      <c r="D558" s="151"/>
      <c r="Z558" s="149"/>
      <c r="BB558" s="213"/>
      <c r="BC558" s="162"/>
      <c r="BD558" s="162"/>
      <c r="BE558" s="162"/>
      <c r="BF558" s="162"/>
      <c r="BG558" s="162"/>
      <c r="BH558" s="162"/>
      <c r="BI558" s="162"/>
      <c r="BJ558" s="162"/>
      <c r="BK558" s="162"/>
      <c r="BL558" s="162"/>
      <c r="BM558" s="162"/>
      <c r="BN558" s="162"/>
      <c r="BO558" s="162"/>
      <c r="BP558" s="162"/>
      <c r="BQ558" s="162"/>
      <c r="BR558" s="162"/>
      <c r="BS558" s="162"/>
      <c r="EF558" s="149"/>
    </row>
    <row r="559" spans="1:136" ht="15.75" customHeight="1">
      <c r="A559" s="166"/>
      <c r="B559" s="149"/>
      <c r="C559" s="167"/>
      <c r="D559" s="151"/>
      <c r="Z559" s="149"/>
      <c r="BB559" s="213"/>
      <c r="BC559" s="162"/>
      <c r="BD559" s="162"/>
      <c r="BE559" s="162"/>
      <c r="BF559" s="162"/>
      <c r="BG559" s="162"/>
      <c r="BH559" s="162"/>
      <c r="BI559" s="162"/>
      <c r="BJ559" s="162"/>
      <c r="BK559" s="162"/>
      <c r="BL559" s="162"/>
      <c r="BM559" s="162"/>
      <c r="BN559" s="162"/>
      <c r="BO559" s="162"/>
      <c r="BP559" s="162"/>
      <c r="BQ559" s="162"/>
      <c r="BR559" s="162"/>
      <c r="BS559" s="162"/>
      <c r="EF559" s="149"/>
    </row>
    <row r="560" spans="1:136" ht="15.75" customHeight="1">
      <c r="A560" s="166"/>
      <c r="B560" s="149"/>
      <c r="C560" s="167"/>
      <c r="D560" s="151"/>
      <c r="Z560" s="149"/>
      <c r="BB560" s="213"/>
      <c r="BC560" s="162"/>
      <c r="BD560" s="162"/>
      <c r="BE560" s="162"/>
      <c r="BF560" s="162"/>
      <c r="BG560" s="162"/>
      <c r="BH560" s="162"/>
      <c r="BI560" s="162"/>
      <c r="BJ560" s="162"/>
      <c r="BK560" s="162"/>
      <c r="BL560" s="162"/>
      <c r="BM560" s="162"/>
      <c r="BN560" s="162"/>
      <c r="BO560" s="162"/>
      <c r="BP560" s="162"/>
      <c r="BQ560" s="162"/>
      <c r="BR560" s="162"/>
      <c r="BS560" s="162"/>
      <c r="EF560" s="149"/>
    </row>
    <row r="561" spans="1:136" ht="15.75" customHeight="1">
      <c r="A561" s="166"/>
      <c r="B561" s="149"/>
      <c r="C561" s="167"/>
      <c r="D561" s="151"/>
      <c r="Z561" s="149"/>
      <c r="BB561" s="213"/>
      <c r="BC561" s="162"/>
      <c r="BD561" s="162"/>
      <c r="BE561" s="162"/>
      <c r="BF561" s="162"/>
      <c r="BG561" s="162"/>
      <c r="BH561" s="162"/>
      <c r="BI561" s="162"/>
      <c r="BJ561" s="162"/>
      <c r="BK561" s="162"/>
      <c r="BL561" s="162"/>
      <c r="BM561" s="162"/>
      <c r="BN561" s="162"/>
      <c r="BO561" s="162"/>
      <c r="BP561" s="162"/>
      <c r="BQ561" s="162"/>
      <c r="BR561" s="162"/>
      <c r="BS561" s="162"/>
      <c r="EF561" s="149"/>
    </row>
    <row r="562" spans="1:136" ht="15.75" customHeight="1">
      <c r="A562" s="166"/>
      <c r="B562" s="149"/>
      <c r="C562" s="167"/>
      <c r="D562" s="151"/>
      <c r="Z562" s="149"/>
      <c r="BB562" s="213"/>
      <c r="BC562" s="162"/>
      <c r="BD562" s="162"/>
      <c r="BE562" s="162"/>
      <c r="BF562" s="162"/>
      <c r="BG562" s="162"/>
      <c r="BH562" s="162"/>
      <c r="BI562" s="162"/>
      <c r="BJ562" s="162"/>
      <c r="BK562" s="162"/>
      <c r="BL562" s="162"/>
      <c r="BM562" s="162"/>
      <c r="BN562" s="162"/>
      <c r="BO562" s="162"/>
      <c r="BP562" s="162"/>
      <c r="BQ562" s="162"/>
      <c r="BR562" s="162"/>
      <c r="BS562" s="162"/>
      <c r="EF562" s="149"/>
    </row>
    <row r="563" spans="1:136" ht="15.75" customHeight="1">
      <c r="A563" s="166"/>
      <c r="B563" s="149"/>
      <c r="C563" s="167"/>
      <c r="D563" s="151"/>
      <c r="Z563" s="149"/>
      <c r="BB563" s="213"/>
      <c r="BC563" s="162"/>
      <c r="BD563" s="162"/>
      <c r="BE563" s="162"/>
      <c r="BF563" s="162"/>
      <c r="BG563" s="162"/>
      <c r="BH563" s="162"/>
      <c r="BI563" s="162"/>
      <c r="BJ563" s="162"/>
      <c r="BK563" s="162"/>
      <c r="BL563" s="162"/>
      <c r="BM563" s="162"/>
      <c r="BN563" s="162"/>
      <c r="BO563" s="162"/>
      <c r="BP563" s="162"/>
      <c r="BQ563" s="162"/>
      <c r="BR563" s="162"/>
      <c r="BS563" s="162"/>
      <c r="EF563" s="149"/>
    </row>
    <row r="564" spans="1:136" ht="15.75" customHeight="1">
      <c r="A564" s="166"/>
      <c r="B564" s="149"/>
      <c r="C564" s="167"/>
      <c r="D564" s="151"/>
      <c r="Z564" s="149"/>
      <c r="BB564" s="213"/>
      <c r="BC564" s="162"/>
      <c r="BD564" s="162"/>
      <c r="BE564" s="162"/>
      <c r="BF564" s="162"/>
      <c r="BG564" s="162"/>
      <c r="BH564" s="162"/>
      <c r="BI564" s="162"/>
      <c r="BJ564" s="162"/>
      <c r="BK564" s="162"/>
      <c r="BL564" s="162"/>
      <c r="BM564" s="162"/>
      <c r="BN564" s="162"/>
      <c r="BO564" s="162"/>
      <c r="BP564" s="162"/>
      <c r="BQ564" s="162"/>
      <c r="BR564" s="162"/>
      <c r="BS564" s="162"/>
      <c r="EF564" s="149"/>
    </row>
    <row r="565" spans="1:136" ht="15.75" customHeight="1">
      <c r="A565" s="166"/>
      <c r="B565" s="149"/>
      <c r="C565" s="167"/>
      <c r="D565" s="151"/>
      <c r="Z565" s="149"/>
      <c r="BB565" s="213"/>
      <c r="BC565" s="162"/>
      <c r="BD565" s="162"/>
      <c r="BE565" s="162"/>
      <c r="BF565" s="162"/>
      <c r="BG565" s="162"/>
      <c r="BH565" s="162"/>
      <c r="BI565" s="162"/>
      <c r="BJ565" s="162"/>
      <c r="BK565" s="162"/>
      <c r="BL565" s="162"/>
      <c r="BM565" s="162"/>
      <c r="BN565" s="162"/>
      <c r="BO565" s="162"/>
      <c r="BP565" s="162"/>
      <c r="BQ565" s="162"/>
      <c r="BR565" s="162"/>
      <c r="BS565" s="162"/>
      <c r="EF565" s="149"/>
    </row>
    <row r="566" spans="1:136" ht="15.75" customHeight="1">
      <c r="A566" s="166"/>
      <c r="B566" s="149"/>
      <c r="C566" s="167"/>
      <c r="D566" s="151"/>
      <c r="Z566" s="149"/>
      <c r="BB566" s="213"/>
      <c r="BC566" s="162"/>
      <c r="BD566" s="162"/>
      <c r="BE566" s="162"/>
      <c r="BF566" s="162"/>
      <c r="BG566" s="162"/>
      <c r="BH566" s="162"/>
      <c r="BI566" s="162"/>
      <c r="BJ566" s="162"/>
      <c r="BK566" s="162"/>
      <c r="BL566" s="162"/>
      <c r="BM566" s="162"/>
      <c r="BN566" s="162"/>
      <c r="BO566" s="162"/>
      <c r="BP566" s="162"/>
      <c r="BQ566" s="162"/>
      <c r="BR566" s="162"/>
      <c r="BS566" s="162"/>
      <c r="EF566" s="149"/>
    </row>
    <row r="567" spans="1:136" ht="15.75" customHeight="1">
      <c r="A567" s="166"/>
      <c r="B567" s="149"/>
      <c r="C567" s="167"/>
      <c r="D567" s="151"/>
      <c r="Z567" s="149"/>
      <c r="BB567" s="213"/>
      <c r="BC567" s="162"/>
      <c r="BD567" s="162"/>
      <c r="BE567" s="162"/>
      <c r="BF567" s="162"/>
      <c r="BG567" s="162"/>
      <c r="BH567" s="162"/>
      <c r="BI567" s="162"/>
      <c r="BJ567" s="162"/>
      <c r="BK567" s="162"/>
      <c r="BL567" s="162"/>
      <c r="BM567" s="162"/>
      <c r="BN567" s="162"/>
      <c r="BO567" s="162"/>
      <c r="BP567" s="162"/>
      <c r="BQ567" s="162"/>
      <c r="BR567" s="162"/>
      <c r="BS567" s="162"/>
      <c r="EF567" s="149"/>
    </row>
    <row r="568" spans="1:136" ht="15.75" customHeight="1">
      <c r="A568" s="166"/>
      <c r="B568" s="149"/>
      <c r="C568" s="167"/>
      <c r="D568" s="151"/>
      <c r="Z568" s="149"/>
      <c r="BB568" s="213"/>
      <c r="BC568" s="162"/>
      <c r="BD568" s="162"/>
      <c r="BE568" s="162"/>
      <c r="BF568" s="162"/>
      <c r="BG568" s="162"/>
      <c r="BH568" s="162"/>
      <c r="BI568" s="162"/>
      <c r="BJ568" s="162"/>
      <c r="BK568" s="162"/>
      <c r="BL568" s="162"/>
      <c r="BM568" s="162"/>
      <c r="BN568" s="162"/>
      <c r="BO568" s="162"/>
      <c r="BP568" s="162"/>
      <c r="BQ568" s="162"/>
      <c r="BR568" s="162"/>
      <c r="BS568" s="162"/>
      <c r="EF568" s="149"/>
    </row>
    <row r="569" spans="1:136" ht="15.75" customHeight="1">
      <c r="A569" s="166"/>
      <c r="B569" s="149"/>
      <c r="C569" s="167"/>
      <c r="D569" s="151"/>
      <c r="Z569" s="149"/>
      <c r="BB569" s="213"/>
      <c r="BC569" s="162"/>
      <c r="BD569" s="162"/>
      <c r="BE569" s="162"/>
      <c r="BF569" s="162"/>
      <c r="BG569" s="162"/>
      <c r="BH569" s="162"/>
      <c r="BI569" s="162"/>
      <c r="BJ569" s="162"/>
      <c r="BK569" s="162"/>
      <c r="BL569" s="162"/>
      <c r="BM569" s="162"/>
      <c r="BN569" s="162"/>
      <c r="BO569" s="162"/>
      <c r="BP569" s="162"/>
      <c r="BQ569" s="162"/>
      <c r="BR569" s="162"/>
      <c r="BS569" s="162"/>
      <c r="EF569" s="149"/>
    </row>
    <row r="570" spans="1:136" ht="15.75" customHeight="1">
      <c r="A570" s="166"/>
      <c r="B570" s="149"/>
      <c r="C570" s="167"/>
      <c r="D570" s="151"/>
      <c r="Z570" s="149"/>
      <c r="BB570" s="213"/>
      <c r="BC570" s="162"/>
      <c r="BD570" s="162"/>
      <c r="BE570" s="162"/>
      <c r="BF570" s="162"/>
      <c r="BG570" s="162"/>
      <c r="BH570" s="162"/>
      <c r="BI570" s="162"/>
      <c r="BJ570" s="162"/>
      <c r="BK570" s="162"/>
      <c r="BL570" s="162"/>
      <c r="BM570" s="162"/>
      <c r="BN570" s="162"/>
      <c r="BO570" s="162"/>
      <c r="BP570" s="162"/>
      <c r="BQ570" s="162"/>
      <c r="BR570" s="162"/>
      <c r="BS570" s="162"/>
      <c r="EF570" s="149"/>
    </row>
    <row r="571" spans="1:136" ht="15.75" customHeight="1">
      <c r="A571" s="166"/>
      <c r="B571" s="149"/>
      <c r="C571" s="167"/>
      <c r="D571" s="151"/>
      <c r="Z571" s="149"/>
      <c r="BB571" s="213"/>
      <c r="BC571" s="162"/>
      <c r="BD571" s="162"/>
      <c r="BE571" s="162"/>
      <c r="BF571" s="162"/>
      <c r="BG571" s="162"/>
      <c r="BH571" s="162"/>
      <c r="BI571" s="162"/>
      <c r="BJ571" s="162"/>
      <c r="BK571" s="162"/>
      <c r="BL571" s="162"/>
      <c r="BM571" s="162"/>
      <c r="BN571" s="162"/>
      <c r="BO571" s="162"/>
      <c r="BP571" s="162"/>
      <c r="BQ571" s="162"/>
      <c r="BR571" s="162"/>
      <c r="BS571" s="162"/>
      <c r="EF571" s="149"/>
    </row>
    <row r="572" spans="1:136" ht="15.75" customHeight="1">
      <c r="A572" s="166"/>
      <c r="B572" s="149"/>
      <c r="C572" s="167"/>
      <c r="D572" s="151"/>
      <c r="Z572" s="149"/>
      <c r="BB572" s="213"/>
      <c r="BC572" s="162"/>
      <c r="BD572" s="162"/>
      <c r="BE572" s="162"/>
      <c r="BF572" s="162"/>
      <c r="BG572" s="162"/>
      <c r="BH572" s="162"/>
      <c r="BI572" s="162"/>
      <c r="BJ572" s="162"/>
      <c r="BK572" s="162"/>
      <c r="BL572" s="162"/>
      <c r="BM572" s="162"/>
      <c r="BN572" s="162"/>
      <c r="BO572" s="162"/>
      <c r="BP572" s="162"/>
      <c r="BQ572" s="162"/>
      <c r="BR572" s="162"/>
      <c r="BS572" s="162"/>
      <c r="EF572" s="149"/>
    </row>
    <row r="573" spans="1:136" ht="15.75" customHeight="1">
      <c r="A573" s="166"/>
      <c r="B573" s="149"/>
      <c r="C573" s="167"/>
      <c r="D573" s="151"/>
      <c r="Z573" s="149"/>
      <c r="BB573" s="213"/>
      <c r="BC573" s="162"/>
      <c r="BD573" s="162"/>
      <c r="BE573" s="162"/>
      <c r="BF573" s="162"/>
      <c r="BG573" s="162"/>
      <c r="BH573" s="162"/>
      <c r="BI573" s="162"/>
      <c r="BJ573" s="162"/>
      <c r="BK573" s="162"/>
      <c r="BL573" s="162"/>
      <c r="BM573" s="162"/>
      <c r="BN573" s="162"/>
      <c r="BO573" s="162"/>
      <c r="BP573" s="162"/>
      <c r="BQ573" s="162"/>
      <c r="BR573" s="162"/>
      <c r="BS573" s="162"/>
      <c r="EF573" s="149"/>
    </row>
    <row r="574" spans="1:136" ht="15.75" customHeight="1">
      <c r="A574" s="166"/>
      <c r="B574" s="149"/>
      <c r="C574" s="167"/>
      <c r="D574" s="151"/>
      <c r="Z574" s="149"/>
      <c r="BB574" s="213"/>
      <c r="BC574" s="162"/>
      <c r="BD574" s="162"/>
      <c r="BE574" s="162"/>
      <c r="BF574" s="162"/>
      <c r="BG574" s="162"/>
      <c r="BH574" s="162"/>
      <c r="BI574" s="162"/>
      <c r="BJ574" s="162"/>
      <c r="BK574" s="162"/>
      <c r="BL574" s="162"/>
      <c r="BM574" s="162"/>
      <c r="BN574" s="162"/>
      <c r="BO574" s="162"/>
      <c r="BP574" s="162"/>
      <c r="BQ574" s="162"/>
      <c r="BR574" s="162"/>
      <c r="BS574" s="162"/>
      <c r="EF574" s="149"/>
    </row>
    <row r="575" spans="1:136" ht="15.75" customHeight="1">
      <c r="A575" s="166"/>
      <c r="B575" s="149"/>
      <c r="C575" s="167"/>
      <c r="D575" s="151"/>
      <c r="Z575" s="149"/>
      <c r="BB575" s="213"/>
      <c r="BC575" s="162"/>
      <c r="BD575" s="162"/>
      <c r="BE575" s="162"/>
      <c r="BF575" s="162"/>
      <c r="BG575" s="162"/>
      <c r="BH575" s="162"/>
      <c r="BI575" s="162"/>
      <c r="BJ575" s="162"/>
      <c r="BK575" s="162"/>
      <c r="BL575" s="162"/>
      <c r="BM575" s="162"/>
      <c r="BN575" s="162"/>
      <c r="BO575" s="162"/>
      <c r="BP575" s="162"/>
      <c r="BQ575" s="162"/>
      <c r="BR575" s="162"/>
      <c r="BS575" s="162"/>
      <c r="EF575" s="149"/>
    </row>
    <row r="576" spans="1:136" ht="15.75" customHeight="1">
      <c r="A576" s="166"/>
      <c r="B576" s="149"/>
      <c r="C576" s="167"/>
      <c r="D576" s="151"/>
      <c r="Z576" s="149"/>
      <c r="BB576" s="213"/>
      <c r="BC576" s="162"/>
      <c r="BD576" s="162"/>
      <c r="BE576" s="162"/>
      <c r="BF576" s="162"/>
      <c r="BG576" s="162"/>
      <c r="BH576" s="162"/>
      <c r="BI576" s="162"/>
      <c r="BJ576" s="162"/>
      <c r="BK576" s="162"/>
      <c r="BL576" s="162"/>
      <c r="BM576" s="162"/>
      <c r="BN576" s="162"/>
      <c r="BO576" s="162"/>
      <c r="BP576" s="162"/>
      <c r="BQ576" s="162"/>
      <c r="BR576" s="162"/>
      <c r="BS576" s="162"/>
      <c r="EF576" s="149"/>
    </row>
    <row r="577" spans="1:136" ht="15.75" customHeight="1">
      <c r="A577" s="166"/>
      <c r="B577" s="149"/>
      <c r="C577" s="167"/>
      <c r="D577" s="151"/>
      <c r="Z577" s="149"/>
      <c r="BB577" s="213"/>
      <c r="BC577" s="162"/>
      <c r="BD577" s="162"/>
      <c r="BE577" s="162"/>
      <c r="BF577" s="162"/>
      <c r="BG577" s="162"/>
      <c r="BH577" s="162"/>
      <c r="BI577" s="162"/>
      <c r="BJ577" s="162"/>
      <c r="BK577" s="162"/>
      <c r="BL577" s="162"/>
      <c r="BM577" s="162"/>
      <c r="BN577" s="162"/>
      <c r="BO577" s="162"/>
      <c r="BP577" s="162"/>
      <c r="BQ577" s="162"/>
      <c r="BR577" s="162"/>
      <c r="BS577" s="162"/>
      <c r="EF577" s="149"/>
    </row>
    <row r="578" spans="1:136" ht="15.75" customHeight="1">
      <c r="A578" s="166"/>
      <c r="B578" s="149"/>
      <c r="C578" s="167"/>
      <c r="D578" s="151"/>
      <c r="Z578" s="149"/>
      <c r="BB578" s="213"/>
      <c r="BC578" s="162"/>
      <c r="BD578" s="162"/>
      <c r="BE578" s="162"/>
      <c r="BF578" s="162"/>
      <c r="BG578" s="162"/>
      <c r="BH578" s="162"/>
      <c r="BI578" s="162"/>
      <c r="BJ578" s="162"/>
      <c r="BK578" s="162"/>
      <c r="BL578" s="162"/>
      <c r="BM578" s="162"/>
      <c r="BN578" s="162"/>
      <c r="BO578" s="162"/>
      <c r="BP578" s="162"/>
      <c r="BQ578" s="162"/>
      <c r="BR578" s="162"/>
      <c r="BS578" s="162"/>
      <c r="EF578" s="149"/>
    </row>
    <row r="579" spans="1:136" ht="15.75" customHeight="1">
      <c r="A579" s="166"/>
      <c r="B579" s="149"/>
      <c r="C579" s="167"/>
      <c r="D579" s="151"/>
      <c r="Z579" s="149"/>
      <c r="BB579" s="213"/>
      <c r="BC579" s="162"/>
      <c r="BD579" s="162"/>
      <c r="BE579" s="162"/>
      <c r="BF579" s="162"/>
      <c r="BG579" s="162"/>
      <c r="BH579" s="162"/>
      <c r="BI579" s="162"/>
      <c r="BJ579" s="162"/>
      <c r="BK579" s="162"/>
      <c r="BL579" s="162"/>
      <c r="BM579" s="162"/>
      <c r="BN579" s="162"/>
      <c r="BO579" s="162"/>
      <c r="BP579" s="162"/>
      <c r="BQ579" s="162"/>
      <c r="BR579" s="162"/>
      <c r="BS579" s="162"/>
      <c r="EF579" s="149"/>
    </row>
    <row r="580" spans="1:136" ht="15.75" customHeight="1">
      <c r="A580" s="166"/>
      <c r="B580" s="149"/>
      <c r="C580" s="167"/>
      <c r="D580" s="151"/>
      <c r="Z580" s="149"/>
      <c r="BB580" s="213"/>
      <c r="BC580" s="162"/>
      <c r="BD580" s="162"/>
      <c r="BE580" s="162"/>
      <c r="BF580" s="162"/>
      <c r="BG580" s="162"/>
      <c r="BH580" s="162"/>
      <c r="BI580" s="162"/>
      <c r="BJ580" s="162"/>
      <c r="BK580" s="162"/>
      <c r="BL580" s="162"/>
      <c r="BM580" s="162"/>
      <c r="BN580" s="162"/>
      <c r="BO580" s="162"/>
      <c r="BP580" s="162"/>
      <c r="BQ580" s="162"/>
      <c r="BR580" s="162"/>
      <c r="BS580" s="162"/>
      <c r="EF580" s="149"/>
    </row>
    <row r="581" spans="1:136" ht="15.75" customHeight="1">
      <c r="A581" s="166"/>
      <c r="B581" s="149"/>
      <c r="C581" s="167"/>
      <c r="D581" s="151"/>
      <c r="Z581" s="149"/>
      <c r="BB581" s="213"/>
      <c r="BC581" s="162"/>
      <c r="BD581" s="162"/>
      <c r="BE581" s="162"/>
      <c r="BF581" s="162"/>
      <c r="BG581" s="162"/>
      <c r="BH581" s="162"/>
      <c r="BI581" s="162"/>
      <c r="BJ581" s="162"/>
      <c r="BK581" s="162"/>
      <c r="BL581" s="162"/>
      <c r="BM581" s="162"/>
      <c r="BN581" s="162"/>
      <c r="BO581" s="162"/>
      <c r="BP581" s="162"/>
      <c r="BQ581" s="162"/>
      <c r="BR581" s="162"/>
      <c r="BS581" s="162"/>
      <c r="EF581" s="149"/>
    </row>
    <row r="582" spans="1:136" ht="15.75" customHeight="1">
      <c r="A582" s="166"/>
      <c r="B582" s="149"/>
      <c r="C582" s="167"/>
      <c r="D582" s="151"/>
      <c r="Z582" s="149"/>
      <c r="BB582" s="213"/>
      <c r="BC582" s="162"/>
      <c r="BD582" s="162"/>
      <c r="BE582" s="162"/>
      <c r="BF582" s="162"/>
      <c r="BG582" s="162"/>
      <c r="BH582" s="162"/>
      <c r="BI582" s="162"/>
      <c r="BJ582" s="162"/>
      <c r="BK582" s="162"/>
      <c r="BL582" s="162"/>
      <c r="BM582" s="162"/>
      <c r="BN582" s="162"/>
      <c r="BO582" s="162"/>
      <c r="BP582" s="162"/>
      <c r="BQ582" s="162"/>
      <c r="BR582" s="162"/>
      <c r="BS582" s="162"/>
      <c r="EF582" s="149"/>
    </row>
    <row r="583" spans="1:136" ht="15.75" customHeight="1">
      <c r="A583" s="166"/>
      <c r="B583" s="149"/>
      <c r="C583" s="167"/>
      <c r="D583" s="151"/>
      <c r="Z583" s="149"/>
      <c r="BB583" s="213"/>
      <c r="BC583" s="162"/>
      <c r="BD583" s="162"/>
      <c r="BE583" s="162"/>
      <c r="BF583" s="162"/>
      <c r="BG583" s="162"/>
      <c r="BH583" s="162"/>
      <c r="BI583" s="162"/>
      <c r="BJ583" s="162"/>
      <c r="BK583" s="162"/>
      <c r="BL583" s="162"/>
      <c r="BM583" s="162"/>
      <c r="BN583" s="162"/>
      <c r="BO583" s="162"/>
      <c r="BP583" s="162"/>
      <c r="BQ583" s="162"/>
      <c r="BR583" s="162"/>
      <c r="BS583" s="162"/>
      <c r="EF583" s="149"/>
    </row>
    <row r="584" spans="1:136" ht="15.75" customHeight="1">
      <c r="A584" s="166"/>
      <c r="B584" s="149"/>
      <c r="C584" s="167"/>
      <c r="D584" s="151"/>
      <c r="Z584" s="149"/>
      <c r="BB584" s="213"/>
      <c r="BC584" s="162"/>
      <c r="BD584" s="162"/>
      <c r="BE584" s="162"/>
      <c r="BF584" s="162"/>
      <c r="BG584" s="162"/>
      <c r="BH584" s="162"/>
      <c r="BI584" s="162"/>
      <c r="BJ584" s="162"/>
      <c r="BK584" s="162"/>
      <c r="BL584" s="162"/>
      <c r="BM584" s="162"/>
      <c r="BN584" s="162"/>
      <c r="BO584" s="162"/>
      <c r="BP584" s="162"/>
      <c r="BQ584" s="162"/>
      <c r="BR584" s="162"/>
      <c r="BS584" s="162"/>
      <c r="EF584" s="149"/>
    </row>
    <row r="585" spans="1:136" ht="15.75" customHeight="1">
      <c r="A585" s="166"/>
      <c r="B585" s="149"/>
      <c r="C585" s="167"/>
      <c r="D585" s="151"/>
      <c r="Z585" s="149"/>
      <c r="BB585" s="213"/>
      <c r="BC585" s="162"/>
      <c r="BD585" s="162"/>
      <c r="BE585" s="162"/>
      <c r="BF585" s="162"/>
      <c r="BG585" s="162"/>
      <c r="BH585" s="162"/>
      <c r="BI585" s="162"/>
      <c r="BJ585" s="162"/>
      <c r="BK585" s="162"/>
      <c r="BL585" s="162"/>
      <c r="BM585" s="162"/>
      <c r="BN585" s="162"/>
      <c r="BO585" s="162"/>
      <c r="BP585" s="162"/>
      <c r="BQ585" s="162"/>
      <c r="BR585" s="162"/>
      <c r="BS585" s="162"/>
      <c r="EF585" s="149"/>
    </row>
    <row r="586" spans="1:136" ht="15.75" customHeight="1">
      <c r="A586" s="166"/>
      <c r="B586" s="149"/>
      <c r="C586" s="167"/>
      <c r="D586" s="151"/>
      <c r="Z586" s="149"/>
      <c r="BB586" s="213"/>
      <c r="BC586" s="162"/>
      <c r="BD586" s="162"/>
      <c r="BE586" s="162"/>
      <c r="BF586" s="162"/>
      <c r="BG586" s="162"/>
      <c r="BH586" s="162"/>
      <c r="BI586" s="162"/>
      <c r="BJ586" s="162"/>
      <c r="BK586" s="162"/>
      <c r="BL586" s="162"/>
      <c r="BM586" s="162"/>
      <c r="BN586" s="162"/>
      <c r="BO586" s="162"/>
      <c r="BP586" s="162"/>
      <c r="BQ586" s="162"/>
      <c r="BR586" s="162"/>
      <c r="BS586" s="162"/>
      <c r="EF586" s="149"/>
    </row>
    <row r="587" spans="1:136" ht="15.75" customHeight="1">
      <c r="A587" s="166"/>
      <c r="B587" s="149"/>
      <c r="C587" s="167"/>
      <c r="D587" s="151"/>
      <c r="Z587" s="149"/>
      <c r="BB587" s="213"/>
      <c r="BC587" s="162"/>
      <c r="BD587" s="162"/>
      <c r="BE587" s="162"/>
      <c r="BF587" s="162"/>
      <c r="BG587" s="162"/>
      <c r="BH587" s="162"/>
      <c r="BI587" s="162"/>
      <c r="BJ587" s="162"/>
      <c r="BK587" s="162"/>
      <c r="BL587" s="162"/>
      <c r="BM587" s="162"/>
      <c r="BN587" s="162"/>
      <c r="BO587" s="162"/>
      <c r="BP587" s="162"/>
      <c r="BQ587" s="162"/>
      <c r="BR587" s="162"/>
      <c r="BS587" s="162"/>
      <c r="EF587" s="149"/>
    </row>
    <row r="588" spans="1:136" ht="15.75" customHeight="1">
      <c r="A588" s="166"/>
      <c r="B588" s="149"/>
      <c r="C588" s="167"/>
      <c r="D588" s="151"/>
      <c r="Z588" s="149"/>
      <c r="BB588" s="213"/>
      <c r="BC588" s="162"/>
      <c r="BD588" s="162"/>
      <c r="BE588" s="162"/>
      <c r="BF588" s="162"/>
      <c r="BG588" s="162"/>
      <c r="BH588" s="162"/>
      <c r="BI588" s="162"/>
      <c r="BJ588" s="162"/>
      <c r="BK588" s="162"/>
      <c r="BL588" s="162"/>
      <c r="BM588" s="162"/>
      <c r="BN588" s="162"/>
      <c r="BO588" s="162"/>
      <c r="BP588" s="162"/>
      <c r="BQ588" s="162"/>
      <c r="BR588" s="162"/>
      <c r="BS588" s="162"/>
      <c r="EF588" s="149"/>
    </row>
    <row r="589" spans="1:136" ht="15.75" customHeight="1">
      <c r="A589" s="166"/>
      <c r="B589" s="149"/>
      <c r="C589" s="167"/>
      <c r="D589" s="151"/>
      <c r="Z589" s="149"/>
      <c r="BB589" s="213"/>
      <c r="BC589" s="162"/>
      <c r="BD589" s="162"/>
      <c r="BE589" s="162"/>
      <c r="BF589" s="162"/>
      <c r="BG589" s="162"/>
      <c r="BH589" s="162"/>
      <c r="BI589" s="162"/>
      <c r="BJ589" s="162"/>
      <c r="BK589" s="162"/>
      <c r="BL589" s="162"/>
      <c r="BM589" s="162"/>
      <c r="BN589" s="162"/>
      <c r="BO589" s="162"/>
      <c r="BP589" s="162"/>
      <c r="BQ589" s="162"/>
      <c r="BR589" s="162"/>
      <c r="BS589" s="162"/>
      <c r="EF589" s="149"/>
    </row>
    <row r="590" spans="1:136" ht="15.75" customHeight="1">
      <c r="A590" s="166"/>
      <c r="B590" s="149"/>
      <c r="C590" s="167"/>
      <c r="D590" s="151"/>
      <c r="Z590" s="149"/>
      <c r="BB590" s="213"/>
      <c r="BC590" s="162"/>
      <c r="BD590" s="162"/>
      <c r="BE590" s="162"/>
      <c r="BF590" s="162"/>
      <c r="BG590" s="162"/>
      <c r="BH590" s="162"/>
      <c r="BI590" s="162"/>
      <c r="BJ590" s="162"/>
      <c r="BK590" s="162"/>
      <c r="BL590" s="162"/>
      <c r="BM590" s="162"/>
      <c r="BN590" s="162"/>
      <c r="BO590" s="162"/>
      <c r="BP590" s="162"/>
      <c r="BQ590" s="162"/>
      <c r="BR590" s="162"/>
      <c r="BS590" s="162"/>
      <c r="EF590" s="149"/>
    </row>
    <row r="591" spans="1:136" ht="15.75" customHeight="1">
      <c r="A591" s="166"/>
      <c r="B591" s="149"/>
      <c r="C591" s="167"/>
      <c r="D591" s="151"/>
      <c r="Z591" s="149"/>
      <c r="BB591" s="213"/>
      <c r="BC591" s="162"/>
      <c r="BD591" s="162"/>
      <c r="BE591" s="162"/>
      <c r="BF591" s="162"/>
      <c r="BG591" s="162"/>
      <c r="BH591" s="162"/>
      <c r="BI591" s="162"/>
      <c r="BJ591" s="162"/>
      <c r="BK591" s="162"/>
      <c r="BL591" s="162"/>
      <c r="BM591" s="162"/>
      <c r="BN591" s="162"/>
      <c r="BO591" s="162"/>
      <c r="BP591" s="162"/>
      <c r="BQ591" s="162"/>
      <c r="BR591" s="162"/>
      <c r="BS591" s="162"/>
      <c r="EF591" s="149"/>
    </row>
    <row r="592" spans="1:136" ht="15.75" customHeight="1">
      <c r="A592" s="166"/>
      <c r="B592" s="149"/>
      <c r="C592" s="167"/>
      <c r="D592" s="151"/>
      <c r="Z592" s="149"/>
      <c r="BB592" s="213"/>
      <c r="BC592" s="162"/>
      <c r="BD592" s="162"/>
      <c r="BE592" s="162"/>
      <c r="BF592" s="162"/>
      <c r="BG592" s="162"/>
      <c r="BH592" s="162"/>
      <c r="BI592" s="162"/>
      <c r="BJ592" s="162"/>
      <c r="BK592" s="162"/>
      <c r="BL592" s="162"/>
      <c r="BM592" s="162"/>
      <c r="BN592" s="162"/>
      <c r="BO592" s="162"/>
      <c r="BP592" s="162"/>
      <c r="BQ592" s="162"/>
      <c r="BR592" s="162"/>
      <c r="BS592" s="162"/>
      <c r="EF592" s="149"/>
    </row>
    <row r="593" spans="1:136" ht="15.75" customHeight="1">
      <c r="A593" s="166"/>
      <c r="B593" s="149"/>
      <c r="C593" s="167"/>
      <c r="D593" s="151"/>
      <c r="Z593" s="149"/>
      <c r="BB593" s="213"/>
      <c r="BC593" s="162"/>
      <c r="BD593" s="162"/>
      <c r="BE593" s="162"/>
      <c r="BF593" s="162"/>
      <c r="BG593" s="162"/>
      <c r="BH593" s="162"/>
      <c r="BI593" s="162"/>
      <c r="BJ593" s="162"/>
      <c r="BK593" s="162"/>
      <c r="BL593" s="162"/>
      <c r="BM593" s="162"/>
      <c r="BN593" s="162"/>
      <c r="BO593" s="162"/>
      <c r="BP593" s="162"/>
      <c r="BQ593" s="162"/>
      <c r="BR593" s="162"/>
      <c r="BS593" s="162"/>
      <c r="EF593" s="149"/>
    </row>
    <row r="594" spans="1:136" ht="15.75" customHeight="1">
      <c r="A594" s="166"/>
      <c r="B594" s="149"/>
      <c r="C594" s="167"/>
      <c r="D594" s="151"/>
      <c r="Z594" s="149"/>
      <c r="BB594" s="213"/>
      <c r="BC594" s="162"/>
      <c r="BD594" s="162"/>
      <c r="BE594" s="162"/>
      <c r="BF594" s="162"/>
      <c r="BG594" s="162"/>
      <c r="BH594" s="162"/>
      <c r="BI594" s="162"/>
      <c r="BJ594" s="162"/>
      <c r="BK594" s="162"/>
      <c r="BL594" s="162"/>
      <c r="BM594" s="162"/>
      <c r="BN594" s="162"/>
      <c r="BO594" s="162"/>
      <c r="BP594" s="162"/>
      <c r="BQ594" s="162"/>
      <c r="BR594" s="162"/>
      <c r="BS594" s="162"/>
      <c r="EF594" s="149"/>
    </row>
    <row r="595" spans="1:136" ht="15.75" customHeight="1">
      <c r="A595" s="166"/>
      <c r="B595" s="149"/>
      <c r="C595" s="167"/>
      <c r="D595" s="151"/>
      <c r="Z595" s="149"/>
      <c r="BB595" s="213"/>
      <c r="BC595" s="162"/>
      <c r="BD595" s="162"/>
      <c r="BE595" s="162"/>
      <c r="BF595" s="162"/>
      <c r="BG595" s="162"/>
      <c r="BH595" s="162"/>
      <c r="BI595" s="162"/>
      <c r="BJ595" s="162"/>
      <c r="BK595" s="162"/>
      <c r="BL595" s="162"/>
      <c r="BM595" s="162"/>
      <c r="BN595" s="162"/>
      <c r="BO595" s="162"/>
      <c r="BP595" s="162"/>
      <c r="BQ595" s="162"/>
      <c r="BR595" s="162"/>
      <c r="BS595" s="162"/>
      <c r="EF595" s="149"/>
    </row>
    <row r="596" spans="1:136" ht="15.75" customHeight="1">
      <c r="A596" s="166"/>
      <c r="B596" s="149"/>
      <c r="C596" s="167"/>
      <c r="D596" s="151"/>
      <c r="Z596" s="149"/>
      <c r="BB596" s="213"/>
      <c r="BC596" s="162"/>
      <c r="BD596" s="162"/>
      <c r="BE596" s="162"/>
      <c r="BF596" s="162"/>
      <c r="BG596" s="162"/>
      <c r="BH596" s="162"/>
      <c r="BI596" s="162"/>
      <c r="BJ596" s="162"/>
      <c r="BK596" s="162"/>
      <c r="BL596" s="162"/>
      <c r="BM596" s="162"/>
      <c r="BN596" s="162"/>
      <c r="BO596" s="162"/>
      <c r="BP596" s="162"/>
      <c r="BQ596" s="162"/>
      <c r="BR596" s="162"/>
      <c r="BS596" s="162"/>
      <c r="EF596" s="149"/>
    </row>
    <row r="597" spans="1:136" ht="15.75" customHeight="1">
      <c r="A597" s="166"/>
      <c r="B597" s="149"/>
      <c r="C597" s="167"/>
      <c r="D597" s="151"/>
      <c r="Z597" s="149"/>
      <c r="BB597" s="213"/>
      <c r="BC597" s="162"/>
      <c r="BD597" s="162"/>
      <c r="BE597" s="162"/>
      <c r="BF597" s="162"/>
      <c r="BG597" s="162"/>
      <c r="BH597" s="162"/>
      <c r="BI597" s="162"/>
      <c r="BJ597" s="162"/>
      <c r="BK597" s="162"/>
      <c r="BL597" s="162"/>
      <c r="BM597" s="162"/>
      <c r="BN597" s="162"/>
      <c r="BO597" s="162"/>
      <c r="BP597" s="162"/>
      <c r="BQ597" s="162"/>
      <c r="BR597" s="162"/>
      <c r="BS597" s="162"/>
      <c r="EF597" s="149"/>
    </row>
    <row r="598" spans="1:136" ht="15.75" customHeight="1">
      <c r="A598" s="166"/>
      <c r="B598" s="149"/>
      <c r="C598" s="167"/>
      <c r="D598" s="151"/>
      <c r="Z598" s="149"/>
      <c r="BB598" s="213"/>
      <c r="BC598" s="162"/>
      <c r="BD598" s="162"/>
      <c r="BE598" s="162"/>
      <c r="BF598" s="162"/>
      <c r="BG598" s="162"/>
      <c r="BH598" s="162"/>
      <c r="BI598" s="162"/>
      <c r="BJ598" s="162"/>
      <c r="BK598" s="162"/>
      <c r="BL598" s="162"/>
      <c r="BM598" s="162"/>
      <c r="BN598" s="162"/>
      <c r="BO598" s="162"/>
      <c r="BP598" s="162"/>
      <c r="BQ598" s="162"/>
      <c r="BR598" s="162"/>
      <c r="BS598" s="162"/>
      <c r="EF598" s="149"/>
    </row>
    <row r="599" spans="1:136" ht="15.75" customHeight="1">
      <c r="A599" s="166"/>
      <c r="B599" s="149"/>
      <c r="C599" s="167"/>
      <c r="D599" s="151"/>
      <c r="Z599" s="149"/>
      <c r="BB599" s="213"/>
      <c r="BC599" s="162"/>
      <c r="BD599" s="162"/>
      <c r="BE599" s="162"/>
      <c r="BF599" s="162"/>
      <c r="BG599" s="162"/>
      <c r="BH599" s="162"/>
      <c r="BI599" s="162"/>
      <c r="BJ599" s="162"/>
      <c r="BK599" s="162"/>
      <c r="BL599" s="162"/>
      <c r="BM599" s="162"/>
      <c r="BN599" s="162"/>
      <c r="BO599" s="162"/>
      <c r="BP599" s="162"/>
      <c r="BQ599" s="162"/>
      <c r="BR599" s="162"/>
      <c r="BS599" s="162"/>
      <c r="EF599" s="149"/>
    </row>
    <row r="600" spans="1:136" ht="15.75" customHeight="1">
      <c r="A600" s="166"/>
      <c r="B600" s="149"/>
      <c r="C600" s="167"/>
      <c r="D600" s="151"/>
      <c r="Z600" s="149"/>
      <c r="BB600" s="213"/>
      <c r="BC600" s="162"/>
      <c r="BD600" s="162"/>
      <c r="BE600" s="162"/>
      <c r="BF600" s="162"/>
      <c r="BG600" s="162"/>
      <c r="BH600" s="162"/>
      <c r="BI600" s="162"/>
      <c r="BJ600" s="162"/>
      <c r="BK600" s="162"/>
      <c r="BL600" s="162"/>
      <c r="BM600" s="162"/>
      <c r="BN600" s="162"/>
      <c r="BO600" s="162"/>
      <c r="BP600" s="162"/>
      <c r="BQ600" s="162"/>
      <c r="BR600" s="162"/>
      <c r="BS600" s="162"/>
      <c r="EF600" s="149"/>
    </row>
    <row r="601" spans="1:136" ht="15.75" customHeight="1">
      <c r="A601" s="166"/>
      <c r="B601" s="149"/>
      <c r="C601" s="167"/>
      <c r="D601" s="151"/>
      <c r="Z601" s="149"/>
      <c r="BB601" s="213"/>
      <c r="BC601" s="162"/>
      <c r="BD601" s="162"/>
      <c r="BE601" s="162"/>
      <c r="BF601" s="162"/>
      <c r="BG601" s="162"/>
      <c r="BH601" s="162"/>
      <c r="BI601" s="162"/>
      <c r="BJ601" s="162"/>
      <c r="BK601" s="162"/>
      <c r="BL601" s="162"/>
      <c r="BM601" s="162"/>
      <c r="BN601" s="162"/>
      <c r="BO601" s="162"/>
      <c r="BP601" s="162"/>
      <c r="BQ601" s="162"/>
      <c r="BR601" s="162"/>
      <c r="BS601" s="162"/>
      <c r="EF601" s="149"/>
    </row>
    <row r="602" spans="1:136" ht="15.75" customHeight="1">
      <c r="A602" s="166"/>
      <c r="B602" s="149"/>
      <c r="C602" s="167"/>
      <c r="D602" s="151"/>
      <c r="Z602" s="149"/>
      <c r="BB602" s="213"/>
      <c r="BC602" s="162"/>
      <c r="BD602" s="162"/>
      <c r="BE602" s="162"/>
      <c r="BF602" s="162"/>
      <c r="BG602" s="162"/>
      <c r="BH602" s="162"/>
      <c r="BI602" s="162"/>
      <c r="BJ602" s="162"/>
      <c r="BK602" s="162"/>
      <c r="BL602" s="162"/>
      <c r="BM602" s="162"/>
      <c r="BN602" s="162"/>
      <c r="BO602" s="162"/>
      <c r="BP602" s="162"/>
      <c r="BQ602" s="162"/>
      <c r="BR602" s="162"/>
      <c r="BS602" s="162"/>
      <c r="EF602" s="149"/>
    </row>
    <row r="603" spans="1:136" ht="15.75" customHeight="1">
      <c r="A603" s="166"/>
      <c r="B603" s="149"/>
      <c r="C603" s="167"/>
      <c r="D603" s="151"/>
      <c r="Z603" s="149"/>
      <c r="BB603" s="213"/>
      <c r="BC603" s="162"/>
      <c r="BD603" s="162"/>
      <c r="BE603" s="162"/>
      <c r="BF603" s="162"/>
      <c r="BG603" s="162"/>
      <c r="BH603" s="162"/>
      <c r="BI603" s="162"/>
      <c r="BJ603" s="162"/>
      <c r="BK603" s="162"/>
      <c r="BL603" s="162"/>
      <c r="BM603" s="162"/>
      <c r="BN603" s="162"/>
      <c r="BO603" s="162"/>
      <c r="BP603" s="162"/>
      <c r="BQ603" s="162"/>
      <c r="BR603" s="162"/>
      <c r="BS603" s="162"/>
      <c r="EF603" s="149"/>
    </row>
    <row r="604" spans="1:136" ht="15.75" customHeight="1">
      <c r="A604" s="166"/>
      <c r="B604" s="149"/>
      <c r="C604" s="167"/>
      <c r="D604" s="151"/>
      <c r="Z604" s="149"/>
      <c r="BB604" s="213"/>
      <c r="BC604" s="162"/>
      <c r="BD604" s="162"/>
      <c r="BE604" s="162"/>
      <c r="BF604" s="162"/>
      <c r="BG604" s="162"/>
      <c r="BH604" s="162"/>
      <c r="BI604" s="162"/>
      <c r="BJ604" s="162"/>
      <c r="BK604" s="162"/>
      <c r="BL604" s="162"/>
      <c r="BM604" s="162"/>
      <c r="BN604" s="162"/>
      <c r="BO604" s="162"/>
      <c r="BP604" s="162"/>
      <c r="BQ604" s="162"/>
      <c r="BR604" s="162"/>
      <c r="BS604" s="162"/>
      <c r="EF604" s="149"/>
    </row>
    <row r="605" spans="1:136" ht="15.75" customHeight="1">
      <c r="A605" s="166"/>
      <c r="B605" s="149"/>
      <c r="C605" s="167"/>
      <c r="D605" s="151"/>
      <c r="Z605" s="149"/>
      <c r="BB605" s="213"/>
      <c r="BC605" s="162"/>
      <c r="BD605" s="162"/>
      <c r="BE605" s="162"/>
      <c r="BF605" s="162"/>
      <c r="BG605" s="162"/>
      <c r="BH605" s="162"/>
      <c r="BI605" s="162"/>
      <c r="BJ605" s="162"/>
      <c r="BK605" s="162"/>
      <c r="BL605" s="162"/>
      <c r="BM605" s="162"/>
      <c r="BN605" s="162"/>
      <c r="BO605" s="162"/>
      <c r="BP605" s="162"/>
      <c r="BQ605" s="162"/>
      <c r="BR605" s="162"/>
      <c r="BS605" s="162"/>
      <c r="EF605" s="149"/>
    </row>
    <row r="606" spans="1:136" ht="15.75" customHeight="1">
      <c r="A606" s="166"/>
      <c r="B606" s="149"/>
      <c r="C606" s="167"/>
      <c r="D606" s="151"/>
      <c r="Z606" s="149"/>
      <c r="BB606" s="213"/>
      <c r="BC606" s="162"/>
      <c r="BD606" s="162"/>
      <c r="BE606" s="162"/>
      <c r="BF606" s="162"/>
      <c r="BG606" s="162"/>
      <c r="BH606" s="162"/>
      <c r="BI606" s="162"/>
      <c r="BJ606" s="162"/>
      <c r="BK606" s="162"/>
      <c r="BL606" s="162"/>
      <c r="BM606" s="162"/>
      <c r="BN606" s="162"/>
      <c r="BO606" s="162"/>
      <c r="BP606" s="162"/>
      <c r="BQ606" s="162"/>
      <c r="BR606" s="162"/>
      <c r="BS606" s="162"/>
      <c r="EF606" s="149"/>
    </row>
    <row r="607" spans="1:136" ht="15.75" customHeight="1">
      <c r="A607" s="166"/>
      <c r="B607" s="149"/>
      <c r="C607" s="167"/>
      <c r="D607" s="151"/>
      <c r="Z607" s="149"/>
      <c r="BB607" s="213"/>
      <c r="BC607" s="162"/>
      <c r="BD607" s="162"/>
      <c r="BE607" s="162"/>
      <c r="BF607" s="162"/>
      <c r="BG607" s="162"/>
      <c r="BH607" s="162"/>
      <c r="BI607" s="162"/>
      <c r="BJ607" s="162"/>
      <c r="BK607" s="162"/>
      <c r="BL607" s="162"/>
      <c r="BM607" s="162"/>
      <c r="BN607" s="162"/>
      <c r="BO607" s="162"/>
      <c r="BP607" s="162"/>
      <c r="BQ607" s="162"/>
      <c r="BR607" s="162"/>
      <c r="BS607" s="162"/>
      <c r="EF607" s="149"/>
    </row>
    <row r="608" spans="1:136" ht="15.75" customHeight="1">
      <c r="A608" s="166"/>
      <c r="B608" s="149"/>
      <c r="C608" s="167"/>
      <c r="D608" s="151"/>
      <c r="Z608" s="149"/>
      <c r="BB608" s="213"/>
      <c r="BC608" s="162"/>
      <c r="BD608" s="162"/>
      <c r="BE608" s="162"/>
      <c r="BF608" s="162"/>
      <c r="BG608" s="162"/>
      <c r="BH608" s="162"/>
      <c r="BI608" s="162"/>
      <c r="BJ608" s="162"/>
      <c r="BK608" s="162"/>
      <c r="BL608" s="162"/>
      <c r="BM608" s="162"/>
      <c r="BN608" s="162"/>
      <c r="BO608" s="162"/>
      <c r="BP608" s="162"/>
      <c r="BQ608" s="162"/>
      <c r="BR608" s="162"/>
      <c r="BS608" s="162"/>
      <c r="EF608" s="149"/>
    </row>
    <row r="609" spans="1:136" ht="15.75" customHeight="1">
      <c r="A609" s="166"/>
      <c r="B609" s="149"/>
      <c r="C609" s="167"/>
      <c r="D609" s="151"/>
      <c r="Z609" s="149"/>
      <c r="BB609" s="213"/>
      <c r="BC609" s="162"/>
      <c r="BD609" s="162"/>
      <c r="BE609" s="162"/>
      <c r="BF609" s="162"/>
      <c r="BG609" s="162"/>
      <c r="BH609" s="162"/>
      <c r="BI609" s="162"/>
      <c r="BJ609" s="162"/>
      <c r="BK609" s="162"/>
      <c r="BL609" s="162"/>
      <c r="BM609" s="162"/>
      <c r="BN609" s="162"/>
      <c r="BO609" s="162"/>
      <c r="BP609" s="162"/>
      <c r="BQ609" s="162"/>
      <c r="BR609" s="162"/>
      <c r="BS609" s="162"/>
      <c r="EF609" s="149"/>
    </row>
    <row r="610" spans="1:136" ht="15.75" customHeight="1">
      <c r="A610" s="166"/>
      <c r="B610" s="149"/>
      <c r="C610" s="167"/>
      <c r="D610" s="151"/>
      <c r="Z610" s="149"/>
      <c r="BB610" s="213"/>
      <c r="BC610" s="162"/>
      <c r="BD610" s="162"/>
      <c r="BE610" s="162"/>
      <c r="BF610" s="162"/>
      <c r="BG610" s="162"/>
      <c r="BH610" s="162"/>
      <c r="BI610" s="162"/>
      <c r="BJ610" s="162"/>
      <c r="BK610" s="162"/>
      <c r="BL610" s="162"/>
      <c r="BM610" s="162"/>
      <c r="BN610" s="162"/>
      <c r="BO610" s="162"/>
      <c r="BP610" s="162"/>
      <c r="BQ610" s="162"/>
      <c r="BR610" s="162"/>
      <c r="BS610" s="162"/>
      <c r="EF610" s="149"/>
    </row>
    <row r="611" spans="1:136" ht="15.75" customHeight="1">
      <c r="A611" s="166"/>
      <c r="B611" s="149"/>
      <c r="C611" s="167"/>
      <c r="D611" s="151"/>
      <c r="Z611" s="149"/>
      <c r="BB611" s="213"/>
      <c r="BC611" s="162"/>
      <c r="BD611" s="162"/>
      <c r="BE611" s="162"/>
      <c r="BF611" s="162"/>
      <c r="BG611" s="162"/>
      <c r="BH611" s="162"/>
      <c r="BI611" s="162"/>
      <c r="BJ611" s="162"/>
      <c r="BK611" s="162"/>
      <c r="BL611" s="162"/>
      <c r="BM611" s="162"/>
      <c r="BN611" s="162"/>
      <c r="BO611" s="162"/>
      <c r="BP611" s="162"/>
      <c r="BQ611" s="162"/>
      <c r="BR611" s="162"/>
      <c r="BS611" s="162"/>
      <c r="EF611" s="149"/>
    </row>
    <row r="612" spans="1:136" ht="15.75" customHeight="1">
      <c r="A612" s="166"/>
      <c r="B612" s="149"/>
      <c r="C612" s="167"/>
      <c r="D612" s="151"/>
      <c r="Z612" s="149"/>
      <c r="BB612" s="213"/>
      <c r="BC612" s="162"/>
      <c r="BD612" s="162"/>
      <c r="BE612" s="162"/>
      <c r="BF612" s="162"/>
      <c r="BG612" s="162"/>
      <c r="BH612" s="162"/>
      <c r="BI612" s="162"/>
      <c r="BJ612" s="162"/>
      <c r="BK612" s="162"/>
      <c r="BL612" s="162"/>
      <c r="BM612" s="162"/>
      <c r="BN612" s="162"/>
      <c r="BO612" s="162"/>
      <c r="BP612" s="162"/>
      <c r="BQ612" s="162"/>
      <c r="BR612" s="162"/>
      <c r="BS612" s="162"/>
      <c r="EF612" s="149"/>
    </row>
    <row r="613" spans="1:136" ht="15.75" customHeight="1">
      <c r="A613" s="166"/>
      <c r="B613" s="149"/>
      <c r="C613" s="167"/>
      <c r="D613" s="151"/>
      <c r="Z613" s="149"/>
      <c r="BB613" s="213"/>
      <c r="BC613" s="162"/>
      <c r="BD613" s="162"/>
      <c r="BE613" s="162"/>
      <c r="BF613" s="162"/>
      <c r="BG613" s="162"/>
      <c r="BH613" s="162"/>
      <c r="BI613" s="162"/>
      <c r="BJ613" s="162"/>
      <c r="BK613" s="162"/>
      <c r="BL613" s="162"/>
      <c r="BM613" s="162"/>
      <c r="BN613" s="162"/>
      <c r="BO613" s="162"/>
      <c r="BP613" s="162"/>
      <c r="BQ613" s="162"/>
      <c r="BR613" s="162"/>
      <c r="BS613" s="162"/>
      <c r="EF613" s="149"/>
    </row>
    <row r="614" spans="1:136" ht="15.75" customHeight="1">
      <c r="A614" s="166"/>
      <c r="B614" s="149"/>
      <c r="C614" s="167"/>
      <c r="D614" s="151"/>
      <c r="Z614" s="149"/>
      <c r="BB614" s="213"/>
      <c r="BC614" s="162"/>
      <c r="BD614" s="162"/>
      <c r="BE614" s="162"/>
      <c r="BF614" s="162"/>
      <c r="BG614" s="162"/>
      <c r="BH614" s="162"/>
      <c r="BI614" s="162"/>
      <c r="BJ614" s="162"/>
      <c r="BK614" s="162"/>
      <c r="BL614" s="162"/>
      <c r="BM614" s="162"/>
      <c r="BN614" s="162"/>
      <c r="BO614" s="162"/>
      <c r="BP614" s="162"/>
      <c r="BQ614" s="162"/>
      <c r="BR614" s="162"/>
      <c r="BS614" s="162"/>
      <c r="EF614" s="149"/>
    </row>
    <row r="615" spans="1:136" ht="15.75" customHeight="1">
      <c r="A615" s="166"/>
      <c r="B615" s="149"/>
      <c r="C615" s="167"/>
      <c r="D615" s="151"/>
      <c r="Z615" s="149"/>
      <c r="BB615" s="213"/>
      <c r="BC615" s="162"/>
      <c r="BD615" s="162"/>
      <c r="BE615" s="162"/>
      <c r="BF615" s="162"/>
      <c r="BG615" s="162"/>
      <c r="BH615" s="162"/>
      <c r="BI615" s="162"/>
      <c r="BJ615" s="162"/>
      <c r="BK615" s="162"/>
      <c r="BL615" s="162"/>
      <c r="BM615" s="162"/>
      <c r="BN615" s="162"/>
      <c r="BO615" s="162"/>
      <c r="BP615" s="162"/>
      <c r="BQ615" s="162"/>
      <c r="BR615" s="162"/>
      <c r="BS615" s="162"/>
      <c r="EF615" s="149"/>
    </row>
    <row r="616" spans="1:136" ht="15.75" customHeight="1">
      <c r="A616" s="166"/>
      <c r="B616" s="149"/>
      <c r="C616" s="167"/>
      <c r="D616" s="151"/>
      <c r="Z616" s="149"/>
      <c r="BB616" s="213"/>
      <c r="BC616" s="162"/>
      <c r="BD616" s="162"/>
      <c r="BE616" s="162"/>
      <c r="BF616" s="162"/>
      <c r="BG616" s="162"/>
      <c r="BH616" s="162"/>
      <c r="BI616" s="162"/>
      <c r="BJ616" s="162"/>
      <c r="BK616" s="162"/>
      <c r="BL616" s="162"/>
      <c r="BM616" s="162"/>
      <c r="BN616" s="162"/>
      <c r="BO616" s="162"/>
      <c r="BP616" s="162"/>
      <c r="BQ616" s="162"/>
      <c r="BR616" s="162"/>
      <c r="BS616" s="162"/>
      <c r="EF616" s="149"/>
    </row>
    <row r="617" spans="1:136" ht="15.75" customHeight="1">
      <c r="A617" s="166"/>
      <c r="B617" s="149"/>
      <c r="C617" s="167"/>
      <c r="D617" s="151"/>
      <c r="Z617" s="149"/>
      <c r="BB617" s="213"/>
      <c r="BC617" s="162"/>
      <c r="BD617" s="162"/>
      <c r="BE617" s="162"/>
      <c r="BF617" s="162"/>
      <c r="BG617" s="162"/>
      <c r="BH617" s="162"/>
      <c r="BI617" s="162"/>
      <c r="BJ617" s="162"/>
      <c r="BK617" s="162"/>
      <c r="BL617" s="162"/>
      <c r="BM617" s="162"/>
      <c r="BN617" s="162"/>
      <c r="BO617" s="162"/>
      <c r="BP617" s="162"/>
      <c r="BQ617" s="162"/>
      <c r="BR617" s="162"/>
      <c r="BS617" s="162"/>
      <c r="EF617" s="149"/>
    </row>
    <row r="618" spans="1:136" ht="15.75" customHeight="1">
      <c r="A618" s="166"/>
      <c r="B618" s="149"/>
      <c r="C618" s="167"/>
      <c r="D618" s="151"/>
      <c r="Z618" s="149"/>
      <c r="BB618" s="213"/>
      <c r="BC618" s="162"/>
      <c r="BD618" s="162"/>
      <c r="BE618" s="162"/>
      <c r="BF618" s="162"/>
      <c r="BG618" s="162"/>
      <c r="BH618" s="162"/>
      <c r="BI618" s="162"/>
      <c r="BJ618" s="162"/>
      <c r="BK618" s="162"/>
      <c r="BL618" s="162"/>
      <c r="BM618" s="162"/>
      <c r="BN618" s="162"/>
      <c r="BO618" s="162"/>
      <c r="BP618" s="162"/>
      <c r="BQ618" s="162"/>
      <c r="BR618" s="162"/>
      <c r="BS618" s="162"/>
      <c r="EF618" s="149"/>
    </row>
    <row r="619" spans="1:136" ht="15.75" customHeight="1">
      <c r="A619" s="166"/>
      <c r="B619" s="149"/>
      <c r="C619" s="167"/>
      <c r="D619" s="151"/>
      <c r="Z619" s="149"/>
      <c r="BB619" s="213"/>
      <c r="BC619" s="162"/>
      <c r="BD619" s="162"/>
      <c r="BE619" s="162"/>
      <c r="BF619" s="162"/>
      <c r="BG619" s="162"/>
      <c r="BH619" s="162"/>
      <c r="BI619" s="162"/>
      <c r="BJ619" s="162"/>
      <c r="BK619" s="162"/>
      <c r="BL619" s="162"/>
      <c r="BM619" s="162"/>
      <c r="BN619" s="162"/>
      <c r="BO619" s="162"/>
      <c r="BP619" s="162"/>
      <c r="BQ619" s="162"/>
      <c r="BR619" s="162"/>
      <c r="BS619" s="162"/>
      <c r="EF619" s="149"/>
    </row>
    <row r="620" spans="1:136" ht="15.75" customHeight="1">
      <c r="A620" s="166"/>
      <c r="B620" s="149"/>
      <c r="C620" s="167"/>
      <c r="D620" s="151"/>
      <c r="Z620" s="149"/>
      <c r="BB620" s="213"/>
      <c r="BC620" s="162"/>
      <c r="BD620" s="162"/>
      <c r="BE620" s="162"/>
      <c r="BF620" s="162"/>
      <c r="BG620" s="162"/>
      <c r="BH620" s="162"/>
      <c r="BI620" s="162"/>
      <c r="BJ620" s="162"/>
      <c r="BK620" s="162"/>
      <c r="BL620" s="162"/>
      <c r="BM620" s="162"/>
      <c r="BN620" s="162"/>
      <c r="BO620" s="162"/>
      <c r="BP620" s="162"/>
      <c r="BQ620" s="162"/>
      <c r="BR620" s="162"/>
      <c r="BS620" s="162"/>
      <c r="EF620" s="149"/>
    </row>
    <row r="621" spans="1:136" ht="15.75" customHeight="1">
      <c r="A621" s="166"/>
      <c r="B621" s="149"/>
      <c r="C621" s="167"/>
      <c r="D621" s="151"/>
      <c r="Z621" s="149"/>
      <c r="BB621" s="213"/>
      <c r="BC621" s="162"/>
      <c r="BD621" s="162"/>
      <c r="BE621" s="162"/>
      <c r="BF621" s="162"/>
      <c r="BG621" s="162"/>
      <c r="BH621" s="162"/>
      <c r="BI621" s="162"/>
      <c r="BJ621" s="162"/>
      <c r="BK621" s="162"/>
      <c r="BL621" s="162"/>
      <c r="BM621" s="162"/>
      <c r="BN621" s="162"/>
      <c r="BO621" s="162"/>
      <c r="BP621" s="162"/>
      <c r="BQ621" s="162"/>
      <c r="BR621" s="162"/>
      <c r="BS621" s="162"/>
      <c r="EF621" s="149"/>
    </row>
    <row r="622" spans="1:136" ht="15.75" customHeight="1">
      <c r="A622" s="166"/>
      <c r="B622" s="149"/>
      <c r="C622" s="167"/>
      <c r="D622" s="151"/>
      <c r="Z622" s="149"/>
      <c r="BB622" s="213"/>
      <c r="BC622" s="162"/>
      <c r="BD622" s="162"/>
      <c r="BE622" s="162"/>
      <c r="BF622" s="162"/>
      <c r="BG622" s="162"/>
      <c r="BH622" s="162"/>
      <c r="BI622" s="162"/>
      <c r="BJ622" s="162"/>
      <c r="BK622" s="162"/>
      <c r="BL622" s="162"/>
      <c r="BM622" s="162"/>
      <c r="BN622" s="162"/>
      <c r="BO622" s="162"/>
      <c r="BP622" s="162"/>
      <c r="BQ622" s="162"/>
      <c r="BR622" s="162"/>
      <c r="BS622" s="162"/>
      <c r="EF622" s="149"/>
    </row>
    <row r="623" spans="1:136" ht="15.75" customHeight="1">
      <c r="A623" s="166"/>
      <c r="B623" s="149"/>
      <c r="C623" s="167"/>
      <c r="D623" s="151"/>
      <c r="Z623" s="149"/>
      <c r="BB623" s="213"/>
      <c r="BC623" s="162"/>
      <c r="BD623" s="162"/>
      <c r="BE623" s="162"/>
      <c r="BF623" s="162"/>
      <c r="BG623" s="162"/>
      <c r="BH623" s="162"/>
      <c r="BI623" s="162"/>
      <c r="BJ623" s="162"/>
      <c r="BK623" s="162"/>
      <c r="BL623" s="162"/>
      <c r="BM623" s="162"/>
      <c r="BN623" s="162"/>
      <c r="BO623" s="162"/>
      <c r="BP623" s="162"/>
      <c r="BQ623" s="162"/>
      <c r="BR623" s="162"/>
      <c r="BS623" s="162"/>
      <c r="EF623" s="149"/>
    </row>
    <row r="624" spans="1:136" ht="15.75" customHeight="1">
      <c r="A624" s="166"/>
      <c r="B624" s="149"/>
      <c r="C624" s="167"/>
      <c r="D624" s="151"/>
      <c r="Z624" s="149"/>
      <c r="BB624" s="213"/>
      <c r="BC624" s="162"/>
      <c r="BD624" s="162"/>
      <c r="BE624" s="162"/>
      <c r="BF624" s="162"/>
      <c r="BG624" s="162"/>
      <c r="BH624" s="162"/>
      <c r="BI624" s="162"/>
      <c r="BJ624" s="162"/>
      <c r="BK624" s="162"/>
      <c r="BL624" s="162"/>
      <c r="BM624" s="162"/>
      <c r="BN624" s="162"/>
      <c r="BO624" s="162"/>
      <c r="BP624" s="162"/>
      <c r="BQ624" s="162"/>
      <c r="BR624" s="162"/>
      <c r="BS624" s="162"/>
      <c r="EF624" s="149"/>
    </row>
    <row r="625" spans="1:136" ht="15.75" customHeight="1">
      <c r="A625" s="166"/>
      <c r="B625" s="149"/>
      <c r="C625" s="167"/>
      <c r="D625" s="151"/>
      <c r="Z625" s="149"/>
      <c r="BB625" s="213"/>
      <c r="BC625" s="162"/>
      <c r="BD625" s="162"/>
      <c r="BE625" s="162"/>
      <c r="BF625" s="162"/>
      <c r="BG625" s="162"/>
      <c r="BH625" s="162"/>
      <c r="BI625" s="162"/>
      <c r="BJ625" s="162"/>
      <c r="BK625" s="162"/>
      <c r="BL625" s="162"/>
      <c r="BM625" s="162"/>
      <c r="BN625" s="162"/>
      <c r="BO625" s="162"/>
      <c r="BP625" s="162"/>
      <c r="BQ625" s="162"/>
      <c r="BR625" s="162"/>
      <c r="BS625" s="162"/>
      <c r="EF625" s="149"/>
    </row>
    <row r="626" spans="1:136" ht="15.75" customHeight="1">
      <c r="A626" s="166"/>
      <c r="B626" s="149"/>
      <c r="C626" s="167"/>
      <c r="D626" s="151"/>
      <c r="Z626" s="149"/>
      <c r="BB626" s="213"/>
      <c r="BC626" s="162"/>
      <c r="BD626" s="162"/>
      <c r="BE626" s="162"/>
      <c r="BF626" s="162"/>
      <c r="BG626" s="162"/>
      <c r="BH626" s="162"/>
      <c r="BI626" s="162"/>
      <c r="BJ626" s="162"/>
      <c r="BK626" s="162"/>
      <c r="BL626" s="162"/>
      <c r="BM626" s="162"/>
      <c r="BN626" s="162"/>
      <c r="BO626" s="162"/>
      <c r="BP626" s="162"/>
      <c r="BQ626" s="162"/>
      <c r="BR626" s="162"/>
      <c r="BS626" s="162"/>
      <c r="EF626" s="149"/>
    </row>
    <row r="627" spans="1:136" ht="15.75" customHeight="1">
      <c r="A627" s="166"/>
      <c r="B627" s="149"/>
      <c r="C627" s="167"/>
      <c r="D627" s="151"/>
      <c r="Z627" s="149"/>
      <c r="BB627" s="213"/>
      <c r="BC627" s="162"/>
      <c r="BD627" s="162"/>
      <c r="BE627" s="162"/>
      <c r="BF627" s="162"/>
      <c r="BG627" s="162"/>
      <c r="BH627" s="162"/>
      <c r="BI627" s="162"/>
      <c r="BJ627" s="162"/>
      <c r="BK627" s="162"/>
      <c r="BL627" s="162"/>
      <c r="BM627" s="162"/>
      <c r="BN627" s="162"/>
      <c r="BO627" s="162"/>
      <c r="BP627" s="162"/>
      <c r="BQ627" s="162"/>
      <c r="BR627" s="162"/>
      <c r="BS627" s="162"/>
      <c r="EF627" s="149"/>
    </row>
    <row r="628" spans="1:136" ht="15.75" customHeight="1">
      <c r="A628" s="166"/>
      <c r="B628" s="149"/>
      <c r="C628" s="167"/>
      <c r="D628" s="151"/>
      <c r="Z628" s="149"/>
      <c r="BB628" s="213"/>
      <c r="BC628" s="162"/>
      <c r="BD628" s="162"/>
      <c r="BE628" s="162"/>
      <c r="BF628" s="162"/>
      <c r="BG628" s="162"/>
      <c r="BH628" s="162"/>
      <c r="BI628" s="162"/>
      <c r="BJ628" s="162"/>
      <c r="BK628" s="162"/>
      <c r="BL628" s="162"/>
      <c r="BM628" s="162"/>
      <c r="BN628" s="162"/>
      <c r="BO628" s="162"/>
      <c r="BP628" s="162"/>
      <c r="BQ628" s="162"/>
      <c r="BR628" s="162"/>
      <c r="BS628" s="162"/>
      <c r="EF628" s="149"/>
    </row>
    <row r="629" spans="1:136" ht="15.75" customHeight="1">
      <c r="A629" s="166"/>
      <c r="B629" s="149"/>
      <c r="C629" s="167"/>
      <c r="D629" s="151"/>
      <c r="Z629" s="149"/>
      <c r="BB629" s="213"/>
      <c r="BC629" s="162"/>
      <c r="BD629" s="162"/>
      <c r="BE629" s="162"/>
      <c r="BF629" s="162"/>
      <c r="BG629" s="162"/>
      <c r="BH629" s="162"/>
      <c r="BI629" s="162"/>
      <c r="BJ629" s="162"/>
      <c r="BK629" s="162"/>
      <c r="BL629" s="162"/>
      <c r="BM629" s="162"/>
      <c r="BN629" s="162"/>
      <c r="BO629" s="162"/>
      <c r="BP629" s="162"/>
      <c r="BQ629" s="162"/>
      <c r="BR629" s="162"/>
      <c r="BS629" s="162"/>
      <c r="EF629" s="149"/>
    </row>
    <row r="630" spans="1:136" ht="15.75" customHeight="1">
      <c r="A630" s="166"/>
      <c r="B630" s="149"/>
      <c r="C630" s="167"/>
      <c r="D630" s="151"/>
      <c r="Z630" s="149"/>
      <c r="BB630" s="213"/>
      <c r="BC630" s="162"/>
      <c r="BD630" s="162"/>
      <c r="BE630" s="162"/>
      <c r="BF630" s="162"/>
      <c r="BG630" s="162"/>
      <c r="BH630" s="162"/>
      <c r="BI630" s="162"/>
      <c r="BJ630" s="162"/>
      <c r="BK630" s="162"/>
      <c r="BL630" s="162"/>
      <c r="BM630" s="162"/>
      <c r="BN630" s="162"/>
      <c r="BO630" s="162"/>
      <c r="BP630" s="162"/>
      <c r="BQ630" s="162"/>
      <c r="BR630" s="162"/>
      <c r="BS630" s="162"/>
      <c r="EF630" s="149"/>
    </row>
    <row r="631" spans="1:136" ht="15.75" customHeight="1">
      <c r="A631" s="166"/>
      <c r="B631" s="149"/>
      <c r="C631" s="167"/>
      <c r="D631" s="151"/>
      <c r="Z631" s="149"/>
      <c r="BB631" s="213"/>
      <c r="BC631" s="162"/>
      <c r="BD631" s="162"/>
      <c r="BE631" s="162"/>
      <c r="BF631" s="162"/>
      <c r="BG631" s="162"/>
      <c r="BH631" s="162"/>
      <c r="BI631" s="162"/>
      <c r="BJ631" s="162"/>
      <c r="BK631" s="162"/>
      <c r="BL631" s="162"/>
      <c r="BM631" s="162"/>
      <c r="BN631" s="162"/>
      <c r="BO631" s="162"/>
      <c r="BP631" s="162"/>
      <c r="BQ631" s="162"/>
      <c r="BR631" s="162"/>
      <c r="BS631" s="162"/>
      <c r="EF631" s="149"/>
    </row>
    <row r="632" spans="1:136" ht="15.75" customHeight="1">
      <c r="A632" s="166"/>
      <c r="B632" s="149"/>
      <c r="C632" s="167"/>
      <c r="D632" s="151"/>
      <c r="Z632" s="149"/>
      <c r="BB632" s="213"/>
      <c r="BC632" s="162"/>
      <c r="BD632" s="162"/>
      <c r="BE632" s="162"/>
      <c r="BF632" s="162"/>
      <c r="BG632" s="162"/>
      <c r="BH632" s="162"/>
      <c r="BI632" s="162"/>
      <c r="BJ632" s="162"/>
      <c r="BK632" s="162"/>
      <c r="BL632" s="162"/>
      <c r="BM632" s="162"/>
      <c r="BN632" s="162"/>
      <c r="BO632" s="162"/>
      <c r="BP632" s="162"/>
      <c r="BQ632" s="162"/>
      <c r="BR632" s="162"/>
      <c r="BS632" s="162"/>
      <c r="EF632" s="149"/>
    </row>
    <row r="633" spans="1:136" ht="15.75" customHeight="1">
      <c r="A633" s="166"/>
      <c r="B633" s="149"/>
      <c r="C633" s="167"/>
      <c r="D633" s="151"/>
      <c r="Z633" s="149"/>
      <c r="BB633" s="213"/>
      <c r="BC633" s="162"/>
      <c r="BD633" s="162"/>
      <c r="BE633" s="162"/>
      <c r="BF633" s="162"/>
      <c r="BG633" s="162"/>
      <c r="BH633" s="162"/>
      <c r="BI633" s="162"/>
      <c r="BJ633" s="162"/>
      <c r="BK633" s="162"/>
      <c r="BL633" s="162"/>
      <c r="BM633" s="162"/>
      <c r="BN633" s="162"/>
      <c r="BO633" s="162"/>
      <c r="BP633" s="162"/>
      <c r="BQ633" s="162"/>
      <c r="BR633" s="162"/>
      <c r="BS633" s="162"/>
      <c r="EF633" s="149"/>
    </row>
    <row r="634" spans="1:136" ht="15.75" customHeight="1">
      <c r="A634" s="166"/>
      <c r="B634" s="149"/>
      <c r="C634" s="167"/>
      <c r="D634" s="151"/>
      <c r="Z634" s="149"/>
      <c r="BB634" s="213"/>
      <c r="BC634" s="162"/>
      <c r="BD634" s="162"/>
      <c r="BE634" s="162"/>
      <c r="BF634" s="162"/>
      <c r="BG634" s="162"/>
      <c r="BH634" s="162"/>
      <c r="BI634" s="162"/>
      <c r="BJ634" s="162"/>
      <c r="BK634" s="162"/>
      <c r="BL634" s="162"/>
      <c r="BM634" s="162"/>
      <c r="BN634" s="162"/>
      <c r="BO634" s="162"/>
      <c r="BP634" s="162"/>
      <c r="BQ634" s="162"/>
      <c r="BR634" s="162"/>
      <c r="BS634" s="162"/>
      <c r="EF634" s="149"/>
    </row>
    <row r="635" spans="1:136" ht="15.75" customHeight="1">
      <c r="A635" s="166"/>
      <c r="B635" s="149"/>
      <c r="C635" s="167"/>
      <c r="D635" s="151"/>
      <c r="Z635" s="149"/>
      <c r="BB635" s="213"/>
      <c r="BC635" s="162"/>
      <c r="BD635" s="162"/>
      <c r="BE635" s="162"/>
      <c r="BF635" s="162"/>
      <c r="BG635" s="162"/>
      <c r="BH635" s="162"/>
      <c r="BI635" s="162"/>
      <c r="BJ635" s="162"/>
      <c r="BK635" s="162"/>
      <c r="BL635" s="162"/>
      <c r="BM635" s="162"/>
      <c r="BN635" s="162"/>
      <c r="BO635" s="162"/>
      <c r="BP635" s="162"/>
      <c r="BQ635" s="162"/>
      <c r="BR635" s="162"/>
      <c r="BS635" s="162"/>
      <c r="EF635" s="149"/>
    </row>
    <row r="636" spans="1:136" ht="15.75" customHeight="1">
      <c r="A636" s="166"/>
      <c r="B636" s="149"/>
      <c r="C636" s="167"/>
      <c r="D636" s="151"/>
      <c r="Z636" s="149"/>
      <c r="BB636" s="213"/>
      <c r="BC636" s="162"/>
      <c r="BD636" s="162"/>
      <c r="BE636" s="162"/>
      <c r="BF636" s="162"/>
      <c r="BG636" s="162"/>
      <c r="BH636" s="162"/>
      <c r="BI636" s="162"/>
      <c r="BJ636" s="162"/>
      <c r="BK636" s="162"/>
      <c r="BL636" s="162"/>
      <c r="BM636" s="162"/>
      <c r="BN636" s="162"/>
      <c r="BO636" s="162"/>
      <c r="BP636" s="162"/>
      <c r="BQ636" s="162"/>
      <c r="BR636" s="162"/>
      <c r="BS636" s="162"/>
      <c r="EF636" s="149"/>
    </row>
    <row r="637" spans="1:136" ht="15.75" customHeight="1">
      <c r="A637" s="166"/>
      <c r="B637" s="149"/>
      <c r="C637" s="167"/>
      <c r="D637" s="151"/>
      <c r="Z637" s="149"/>
      <c r="BB637" s="213"/>
      <c r="BC637" s="162"/>
      <c r="BD637" s="162"/>
      <c r="BE637" s="162"/>
      <c r="BF637" s="162"/>
      <c r="BG637" s="162"/>
      <c r="BH637" s="162"/>
      <c r="BI637" s="162"/>
      <c r="BJ637" s="162"/>
      <c r="BK637" s="162"/>
      <c r="BL637" s="162"/>
      <c r="BM637" s="162"/>
      <c r="BN637" s="162"/>
      <c r="BO637" s="162"/>
      <c r="BP637" s="162"/>
      <c r="BQ637" s="162"/>
      <c r="BR637" s="162"/>
      <c r="BS637" s="162"/>
      <c r="EF637" s="149"/>
    </row>
    <row r="638" spans="1:136" ht="15.75" customHeight="1">
      <c r="A638" s="166"/>
      <c r="B638" s="149"/>
      <c r="C638" s="167"/>
      <c r="D638" s="151"/>
      <c r="Z638" s="149"/>
      <c r="BB638" s="213"/>
      <c r="BC638" s="162"/>
      <c r="BD638" s="162"/>
      <c r="BE638" s="162"/>
      <c r="BF638" s="162"/>
      <c r="BG638" s="162"/>
      <c r="BH638" s="162"/>
      <c r="BI638" s="162"/>
      <c r="BJ638" s="162"/>
      <c r="BK638" s="162"/>
      <c r="BL638" s="162"/>
      <c r="BM638" s="162"/>
      <c r="BN638" s="162"/>
      <c r="BO638" s="162"/>
      <c r="BP638" s="162"/>
      <c r="BQ638" s="162"/>
      <c r="BR638" s="162"/>
      <c r="BS638" s="162"/>
      <c r="EF638" s="149"/>
    </row>
    <row r="639" spans="1:136" ht="15.75" customHeight="1">
      <c r="A639" s="166"/>
      <c r="B639" s="149"/>
      <c r="C639" s="167"/>
      <c r="D639" s="151"/>
      <c r="Z639" s="149"/>
      <c r="BB639" s="213"/>
      <c r="BC639" s="162"/>
      <c r="BD639" s="162"/>
      <c r="BE639" s="162"/>
      <c r="BF639" s="162"/>
      <c r="BG639" s="162"/>
      <c r="BH639" s="162"/>
      <c r="BI639" s="162"/>
      <c r="BJ639" s="162"/>
      <c r="BK639" s="162"/>
      <c r="BL639" s="162"/>
      <c r="BM639" s="162"/>
      <c r="BN639" s="162"/>
      <c r="BO639" s="162"/>
      <c r="BP639" s="162"/>
      <c r="BQ639" s="162"/>
      <c r="BR639" s="162"/>
      <c r="BS639" s="162"/>
      <c r="EF639" s="149"/>
    </row>
    <row r="640" spans="1:136" ht="15.75" customHeight="1">
      <c r="A640" s="166"/>
      <c r="B640" s="149"/>
      <c r="C640" s="167"/>
      <c r="D640" s="151"/>
      <c r="Z640" s="149"/>
      <c r="BB640" s="213"/>
      <c r="BC640" s="162"/>
      <c r="BD640" s="162"/>
      <c r="BE640" s="162"/>
      <c r="BF640" s="162"/>
      <c r="BG640" s="162"/>
      <c r="BH640" s="162"/>
      <c r="BI640" s="162"/>
      <c r="BJ640" s="162"/>
      <c r="BK640" s="162"/>
      <c r="BL640" s="162"/>
      <c r="BM640" s="162"/>
      <c r="BN640" s="162"/>
      <c r="BO640" s="162"/>
      <c r="BP640" s="162"/>
      <c r="BQ640" s="162"/>
      <c r="BR640" s="162"/>
      <c r="BS640" s="162"/>
      <c r="EF640" s="149"/>
    </row>
    <row r="641" spans="1:136" ht="15.75" customHeight="1">
      <c r="A641" s="166"/>
      <c r="B641" s="149"/>
      <c r="C641" s="167"/>
      <c r="D641" s="151"/>
      <c r="Z641" s="149"/>
      <c r="BB641" s="213"/>
      <c r="BC641" s="162"/>
      <c r="BD641" s="162"/>
      <c r="BE641" s="162"/>
      <c r="BF641" s="162"/>
      <c r="BG641" s="162"/>
      <c r="BH641" s="162"/>
      <c r="BI641" s="162"/>
      <c r="BJ641" s="162"/>
      <c r="BK641" s="162"/>
      <c r="BL641" s="162"/>
      <c r="BM641" s="162"/>
      <c r="BN641" s="162"/>
      <c r="BO641" s="162"/>
      <c r="BP641" s="162"/>
      <c r="BQ641" s="162"/>
      <c r="BR641" s="162"/>
      <c r="BS641" s="162"/>
      <c r="EF641" s="149"/>
    </row>
    <row r="642" spans="1:136" ht="15.75" customHeight="1">
      <c r="A642" s="166"/>
      <c r="B642" s="149"/>
      <c r="C642" s="167"/>
      <c r="D642" s="151"/>
      <c r="Z642" s="149"/>
      <c r="BB642" s="213"/>
      <c r="BC642" s="162"/>
      <c r="BD642" s="162"/>
      <c r="BE642" s="162"/>
      <c r="BF642" s="162"/>
      <c r="BG642" s="162"/>
      <c r="BH642" s="162"/>
      <c r="BI642" s="162"/>
      <c r="BJ642" s="162"/>
      <c r="BK642" s="162"/>
      <c r="BL642" s="162"/>
      <c r="BM642" s="162"/>
      <c r="BN642" s="162"/>
      <c r="BO642" s="162"/>
      <c r="BP642" s="162"/>
      <c r="BQ642" s="162"/>
      <c r="BR642" s="162"/>
      <c r="BS642" s="162"/>
      <c r="EF642" s="149"/>
    </row>
    <row r="643" spans="1:136" ht="15.75" customHeight="1">
      <c r="A643" s="166"/>
      <c r="B643" s="149"/>
      <c r="C643" s="167"/>
      <c r="D643" s="151"/>
      <c r="Z643" s="149"/>
      <c r="BB643" s="213"/>
      <c r="BC643" s="162"/>
      <c r="BD643" s="162"/>
      <c r="BE643" s="162"/>
      <c r="BF643" s="162"/>
      <c r="BG643" s="162"/>
      <c r="BH643" s="162"/>
      <c r="BI643" s="162"/>
      <c r="BJ643" s="162"/>
      <c r="BK643" s="162"/>
      <c r="BL643" s="162"/>
      <c r="BM643" s="162"/>
      <c r="BN643" s="162"/>
      <c r="BO643" s="162"/>
      <c r="BP643" s="162"/>
      <c r="BQ643" s="162"/>
      <c r="BR643" s="162"/>
      <c r="BS643" s="162"/>
      <c r="EF643" s="149"/>
    </row>
    <row r="644" spans="1:136" ht="15.75" customHeight="1">
      <c r="A644" s="166"/>
      <c r="B644" s="149"/>
      <c r="C644" s="167"/>
      <c r="D644" s="151"/>
      <c r="Z644" s="149"/>
      <c r="BB644" s="213"/>
      <c r="BC644" s="162"/>
      <c r="BD644" s="162"/>
      <c r="BE644" s="162"/>
      <c r="BF644" s="162"/>
      <c r="BG644" s="162"/>
      <c r="BH644" s="162"/>
      <c r="BI644" s="162"/>
      <c r="BJ644" s="162"/>
      <c r="BK644" s="162"/>
      <c r="BL644" s="162"/>
      <c r="BM644" s="162"/>
      <c r="BN644" s="162"/>
      <c r="BO644" s="162"/>
      <c r="BP644" s="162"/>
      <c r="BQ644" s="162"/>
      <c r="BR644" s="162"/>
      <c r="BS644" s="162"/>
      <c r="EF644" s="149"/>
    </row>
    <row r="645" spans="1:136" ht="15.75" customHeight="1">
      <c r="A645" s="166"/>
      <c r="B645" s="149"/>
      <c r="C645" s="167"/>
      <c r="D645" s="151"/>
      <c r="Z645" s="149"/>
      <c r="BB645" s="213"/>
      <c r="BC645" s="162"/>
      <c r="BD645" s="162"/>
      <c r="BE645" s="162"/>
      <c r="BF645" s="162"/>
      <c r="BG645" s="162"/>
      <c r="BH645" s="162"/>
      <c r="BI645" s="162"/>
      <c r="BJ645" s="162"/>
      <c r="BK645" s="162"/>
      <c r="BL645" s="162"/>
      <c r="BM645" s="162"/>
      <c r="BN645" s="162"/>
      <c r="BO645" s="162"/>
      <c r="BP645" s="162"/>
      <c r="BQ645" s="162"/>
      <c r="BR645" s="162"/>
      <c r="BS645" s="162"/>
      <c r="EF645" s="149"/>
    </row>
    <row r="646" spans="1:136" ht="15.75" customHeight="1">
      <c r="A646" s="166"/>
      <c r="B646" s="149"/>
      <c r="C646" s="167"/>
      <c r="D646" s="151"/>
      <c r="Z646" s="149"/>
      <c r="BB646" s="213"/>
      <c r="BC646" s="162"/>
      <c r="BD646" s="162"/>
      <c r="BE646" s="162"/>
      <c r="BF646" s="162"/>
      <c r="BG646" s="162"/>
      <c r="BH646" s="162"/>
      <c r="BI646" s="162"/>
      <c r="BJ646" s="162"/>
      <c r="BK646" s="162"/>
      <c r="BL646" s="162"/>
      <c r="BM646" s="162"/>
      <c r="BN646" s="162"/>
      <c r="BO646" s="162"/>
      <c r="BP646" s="162"/>
      <c r="BQ646" s="162"/>
      <c r="BR646" s="162"/>
      <c r="BS646" s="162"/>
      <c r="EF646" s="149"/>
    </row>
    <row r="647" spans="1:136" ht="15.75" customHeight="1">
      <c r="A647" s="166"/>
      <c r="B647" s="149"/>
      <c r="C647" s="167"/>
      <c r="D647" s="151"/>
      <c r="Z647" s="149"/>
      <c r="BB647" s="213"/>
      <c r="BC647" s="162"/>
      <c r="BD647" s="162"/>
      <c r="BE647" s="162"/>
      <c r="BF647" s="162"/>
      <c r="BG647" s="162"/>
      <c r="BH647" s="162"/>
      <c r="BI647" s="162"/>
      <c r="BJ647" s="162"/>
      <c r="BK647" s="162"/>
      <c r="BL647" s="162"/>
      <c r="BM647" s="162"/>
      <c r="BN647" s="162"/>
      <c r="BO647" s="162"/>
      <c r="BP647" s="162"/>
      <c r="BQ647" s="162"/>
      <c r="BR647" s="162"/>
      <c r="BS647" s="162"/>
      <c r="EF647" s="149"/>
    </row>
    <row r="648" spans="1:136" ht="15.75" customHeight="1">
      <c r="A648" s="166"/>
      <c r="B648" s="149"/>
      <c r="C648" s="167"/>
      <c r="D648" s="151"/>
      <c r="Z648" s="149"/>
      <c r="BB648" s="213"/>
      <c r="BC648" s="162"/>
      <c r="BD648" s="162"/>
      <c r="BE648" s="162"/>
      <c r="BF648" s="162"/>
      <c r="BG648" s="162"/>
      <c r="BH648" s="162"/>
      <c r="BI648" s="162"/>
      <c r="BJ648" s="162"/>
      <c r="BK648" s="162"/>
      <c r="BL648" s="162"/>
      <c r="BM648" s="162"/>
      <c r="BN648" s="162"/>
      <c r="BO648" s="162"/>
      <c r="BP648" s="162"/>
      <c r="BQ648" s="162"/>
      <c r="BR648" s="162"/>
      <c r="BS648" s="162"/>
      <c r="EF648" s="149"/>
    </row>
    <row r="649" spans="1:136" ht="15.75" customHeight="1">
      <c r="A649" s="166"/>
      <c r="B649" s="149"/>
      <c r="C649" s="167"/>
      <c r="D649" s="151"/>
      <c r="Z649" s="149"/>
      <c r="BB649" s="213"/>
      <c r="BC649" s="162"/>
      <c r="BD649" s="162"/>
      <c r="BE649" s="162"/>
      <c r="BF649" s="162"/>
      <c r="BG649" s="162"/>
      <c r="BH649" s="162"/>
      <c r="BI649" s="162"/>
      <c r="BJ649" s="162"/>
      <c r="BK649" s="162"/>
      <c r="BL649" s="162"/>
      <c r="BM649" s="162"/>
      <c r="BN649" s="162"/>
      <c r="BO649" s="162"/>
      <c r="BP649" s="162"/>
      <c r="BQ649" s="162"/>
      <c r="BR649" s="162"/>
      <c r="BS649" s="162"/>
      <c r="EF649" s="149"/>
    </row>
    <row r="650" spans="1:136" ht="15.75" customHeight="1">
      <c r="A650" s="166"/>
      <c r="B650" s="149"/>
      <c r="C650" s="167"/>
      <c r="D650" s="151"/>
      <c r="Z650" s="149"/>
      <c r="BB650" s="213"/>
      <c r="BC650" s="162"/>
      <c r="BD650" s="162"/>
      <c r="BE650" s="162"/>
      <c r="BF650" s="162"/>
      <c r="BG650" s="162"/>
      <c r="BH650" s="162"/>
      <c r="BI650" s="162"/>
      <c r="BJ650" s="162"/>
      <c r="BK650" s="162"/>
      <c r="BL650" s="162"/>
      <c r="BM650" s="162"/>
      <c r="BN650" s="162"/>
      <c r="BO650" s="162"/>
      <c r="BP650" s="162"/>
      <c r="BQ650" s="162"/>
      <c r="BR650" s="162"/>
      <c r="BS650" s="162"/>
      <c r="EF650" s="149"/>
    </row>
    <row r="651" spans="1:136" ht="15.75" customHeight="1">
      <c r="A651" s="166"/>
      <c r="B651" s="149"/>
      <c r="C651" s="167"/>
      <c r="D651" s="151"/>
      <c r="Z651" s="149"/>
      <c r="BB651" s="213"/>
      <c r="BC651" s="162"/>
      <c r="BD651" s="162"/>
      <c r="BE651" s="162"/>
      <c r="BF651" s="162"/>
      <c r="BG651" s="162"/>
      <c r="BH651" s="162"/>
      <c r="BI651" s="162"/>
      <c r="BJ651" s="162"/>
      <c r="BK651" s="162"/>
      <c r="BL651" s="162"/>
      <c r="BM651" s="162"/>
      <c r="BN651" s="162"/>
      <c r="BO651" s="162"/>
      <c r="BP651" s="162"/>
      <c r="BQ651" s="162"/>
      <c r="BR651" s="162"/>
      <c r="BS651" s="162"/>
      <c r="EF651" s="149"/>
    </row>
    <row r="652" spans="1:136" ht="15.75" customHeight="1">
      <c r="A652" s="166"/>
      <c r="B652" s="149"/>
      <c r="C652" s="167"/>
      <c r="D652" s="151"/>
      <c r="Z652" s="149"/>
      <c r="BB652" s="213"/>
      <c r="BC652" s="162"/>
      <c r="BD652" s="162"/>
      <c r="BE652" s="162"/>
      <c r="BF652" s="162"/>
      <c r="BG652" s="162"/>
      <c r="BH652" s="162"/>
      <c r="BI652" s="162"/>
      <c r="BJ652" s="162"/>
      <c r="BK652" s="162"/>
      <c r="BL652" s="162"/>
      <c r="BM652" s="162"/>
      <c r="BN652" s="162"/>
      <c r="BO652" s="162"/>
      <c r="BP652" s="162"/>
      <c r="BQ652" s="162"/>
      <c r="BR652" s="162"/>
      <c r="BS652" s="162"/>
      <c r="EF652" s="149"/>
    </row>
    <row r="653" spans="1:136" ht="15.75" customHeight="1">
      <c r="A653" s="166"/>
      <c r="B653" s="149"/>
      <c r="C653" s="167"/>
      <c r="D653" s="151"/>
      <c r="Z653" s="149"/>
      <c r="BB653" s="213"/>
      <c r="BC653" s="162"/>
      <c r="BD653" s="162"/>
      <c r="BE653" s="162"/>
      <c r="BF653" s="162"/>
      <c r="BG653" s="162"/>
      <c r="BH653" s="162"/>
      <c r="BI653" s="162"/>
      <c r="BJ653" s="162"/>
      <c r="BK653" s="162"/>
      <c r="BL653" s="162"/>
      <c r="BM653" s="162"/>
      <c r="BN653" s="162"/>
      <c r="BO653" s="162"/>
      <c r="BP653" s="162"/>
      <c r="BQ653" s="162"/>
      <c r="BR653" s="162"/>
      <c r="BS653" s="162"/>
      <c r="EF653" s="149"/>
    </row>
    <row r="654" spans="1:136" ht="15.75" customHeight="1">
      <c r="A654" s="166"/>
      <c r="B654" s="149"/>
      <c r="C654" s="167"/>
      <c r="D654" s="151"/>
      <c r="Z654" s="149"/>
      <c r="BB654" s="213"/>
      <c r="BC654" s="162"/>
      <c r="BD654" s="162"/>
      <c r="BE654" s="162"/>
      <c r="BF654" s="162"/>
      <c r="BG654" s="162"/>
      <c r="BH654" s="162"/>
      <c r="BI654" s="162"/>
      <c r="BJ654" s="162"/>
      <c r="BK654" s="162"/>
      <c r="BL654" s="162"/>
      <c r="BM654" s="162"/>
      <c r="BN654" s="162"/>
      <c r="BO654" s="162"/>
      <c r="BP654" s="162"/>
      <c r="BQ654" s="162"/>
      <c r="BR654" s="162"/>
      <c r="BS654" s="162"/>
      <c r="EF654" s="149"/>
    </row>
    <row r="655" spans="1:136" ht="15.75" customHeight="1">
      <c r="A655" s="166"/>
      <c r="B655" s="149"/>
      <c r="C655" s="167"/>
      <c r="D655" s="151"/>
      <c r="Z655" s="149"/>
      <c r="BB655" s="213"/>
      <c r="BC655" s="162"/>
      <c r="BD655" s="162"/>
      <c r="BE655" s="162"/>
      <c r="BF655" s="162"/>
      <c r="BG655" s="162"/>
      <c r="BH655" s="162"/>
      <c r="BI655" s="162"/>
      <c r="BJ655" s="162"/>
      <c r="BK655" s="162"/>
      <c r="BL655" s="162"/>
      <c r="BM655" s="162"/>
      <c r="BN655" s="162"/>
      <c r="BO655" s="162"/>
      <c r="BP655" s="162"/>
      <c r="BQ655" s="162"/>
      <c r="BR655" s="162"/>
      <c r="BS655" s="162"/>
      <c r="EF655" s="149"/>
    </row>
    <row r="656" spans="1:136" ht="15.75" customHeight="1">
      <c r="A656" s="166"/>
      <c r="B656" s="149"/>
      <c r="C656" s="167"/>
      <c r="D656" s="151"/>
      <c r="Z656" s="149"/>
      <c r="BB656" s="213"/>
      <c r="BC656" s="162"/>
      <c r="BD656" s="162"/>
      <c r="BE656" s="162"/>
      <c r="BF656" s="162"/>
      <c r="BG656" s="162"/>
      <c r="BH656" s="162"/>
      <c r="BI656" s="162"/>
      <c r="BJ656" s="162"/>
      <c r="BK656" s="162"/>
      <c r="BL656" s="162"/>
      <c r="BM656" s="162"/>
      <c r="BN656" s="162"/>
      <c r="BO656" s="162"/>
      <c r="BP656" s="162"/>
      <c r="BQ656" s="162"/>
      <c r="BR656" s="162"/>
      <c r="BS656" s="162"/>
      <c r="EF656" s="149"/>
    </row>
    <row r="657" spans="1:136" ht="15.75" customHeight="1">
      <c r="A657" s="166"/>
      <c r="B657" s="149"/>
      <c r="C657" s="167"/>
      <c r="D657" s="151"/>
      <c r="Z657" s="149"/>
      <c r="BB657" s="213"/>
      <c r="BC657" s="162"/>
      <c r="BD657" s="162"/>
      <c r="BE657" s="162"/>
      <c r="BF657" s="162"/>
      <c r="BG657" s="162"/>
      <c r="BH657" s="162"/>
      <c r="BI657" s="162"/>
      <c r="BJ657" s="162"/>
      <c r="BK657" s="162"/>
      <c r="BL657" s="162"/>
      <c r="BM657" s="162"/>
      <c r="BN657" s="162"/>
      <c r="BO657" s="162"/>
      <c r="BP657" s="162"/>
      <c r="BQ657" s="162"/>
      <c r="BR657" s="162"/>
      <c r="BS657" s="162"/>
      <c r="EF657" s="149"/>
    </row>
    <row r="658" spans="1:136" ht="15.75" customHeight="1">
      <c r="A658" s="166"/>
      <c r="B658" s="149"/>
      <c r="C658" s="167"/>
      <c r="D658" s="151"/>
      <c r="Z658" s="149"/>
      <c r="BB658" s="213"/>
      <c r="BC658" s="162"/>
      <c r="BD658" s="162"/>
      <c r="BE658" s="162"/>
      <c r="BF658" s="162"/>
      <c r="BG658" s="162"/>
      <c r="BH658" s="162"/>
      <c r="BI658" s="162"/>
      <c r="BJ658" s="162"/>
      <c r="BK658" s="162"/>
      <c r="BL658" s="162"/>
      <c r="BM658" s="162"/>
      <c r="BN658" s="162"/>
      <c r="BO658" s="162"/>
      <c r="BP658" s="162"/>
      <c r="BQ658" s="162"/>
      <c r="BR658" s="162"/>
      <c r="BS658" s="162"/>
      <c r="EF658" s="149"/>
    </row>
    <row r="659" spans="1:136" ht="15.75" customHeight="1">
      <c r="A659" s="166"/>
      <c r="B659" s="149"/>
      <c r="C659" s="167"/>
      <c r="D659" s="151"/>
      <c r="Z659" s="149"/>
      <c r="BB659" s="213"/>
      <c r="BC659" s="162"/>
      <c r="BD659" s="162"/>
      <c r="BE659" s="162"/>
      <c r="BF659" s="162"/>
      <c r="BG659" s="162"/>
      <c r="BH659" s="162"/>
      <c r="BI659" s="162"/>
      <c r="BJ659" s="162"/>
      <c r="BK659" s="162"/>
      <c r="BL659" s="162"/>
      <c r="BM659" s="162"/>
      <c r="BN659" s="162"/>
      <c r="BO659" s="162"/>
      <c r="BP659" s="162"/>
      <c r="BQ659" s="162"/>
      <c r="BR659" s="162"/>
      <c r="BS659" s="162"/>
      <c r="EF659" s="149"/>
    </row>
    <row r="660" spans="1:136" ht="15.75" customHeight="1">
      <c r="A660" s="166"/>
      <c r="B660" s="149"/>
      <c r="C660" s="167"/>
      <c r="D660" s="151"/>
      <c r="Z660" s="149"/>
      <c r="BB660" s="213"/>
      <c r="BC660" s="162"/>
      <c r="BD660" s="162"/>
      <c r="BE660" s="162"/>
      <c r="BF660" s="162"/>
      <c r="BG660" s="162"/>
      <c r="BH660" s="162"/>
      <c r="BI660" s="162"/>
      <c r="BJ660" s="162"/>
      <c r="BK660" s="162"/>
      <c r="BL660" s="162"/>
      <c r="BM660" s="162"/>
      <c r="BN660" s="162"/>
      <c r="BO660" s="162"/>
      <c r="BP660" s="162"/>
      <c r="BQ660" s="162"/>
      <c r="BR660" s="162"/>
      <c r="BS660" s="162"/>
      <c r="EF660" s="149"/>
    </row>
    <row r="661" spans="1:136" ht="15.75" customHeight="1">
      <c r="A661" s="166"/>
      <c r="B661" s="149"/>
      <c r="C661" s="167"/>
      <c r="D661" s="151"/>
      <c r="Z661" s="149"/>
      <c r="BB661" s="213"/>
      <c r="BC661" s="162"/>
      <c r="BD661" s="162"/>
      <c r="BE661" s="162"/>
      <c r="BF661" s="162"/>
      <c r="BG661" s="162"/>
      <c r="BH661" s="162"/>
      <c r="BI661" s="162"/>
      <c r="BJ661" s="162"/>
      <c r="BK661" s="162"/>
      <c r="BL661" s="162"/>
      <c r="BM661" s="162"/>
      <c r="BN661" s="162"/>
      <c r="BO661" s="162"/>
      <c r="BP661" s="162"/>
      <c r="BQ661" s="162"/>
      <c r="BR661" s="162"/>
      <c r="BS661" s="162"/>
      <c r="EF661" s="149"/>
    </row>
    <row r="662" spans="1:136" ht="15.75" customHeight="1">
      <c r="A662" s="166"/>
      <c r="B662" s="149"/>
      <c r="C662" s="167"/>
      <c r="D662" s="151"/>
      <c r="Z662" s="149"/>
      <c r="BB662" s="213"/>
      <c r="BC662" s="162"/>
      <c r="BD662" s="162"/>
      <c r="BE662" s="162"/>
      <c r="BF662" s="162"/>
      <c r="BG662" s="162"/>
      <c r="BH662" s="162"/>
      <c r="BI662" s="162"/>
      <c r="BJ662" s="162"/>
      <c r="BK662" s="162"/>
      <c r="BL662" s="162"/>
      <c r="BM662" s="162"/>
      <c r="BN662" s="162"/>
      <c r="BO662" s="162"/>
      <c r="BP662" s="162"/>
      <c r="BQ662" s="162"/>
      <c r="BR662" s="162"/>
      <c r="BS662" s="162"/>
      <c r="EF662" s="149"/>
    </row>
    <row r="663" spans="1:136" ht="15.75" customHeight="1">
      <c r="A663" s="166"/>
      <c r="B663" s="149"/>
      <c r="C663" s="167"/>
      <c r="D663" s="151"/>
      <c r="Z663" s="149"/>
      <c r="BB663" s="213"/>
      <c r="BC663" s="162"/>
      <c r="BD663" s="162"/>
      <c r="BE663" s="162"/>
      <c r="BF663" s="162"/>
      <c r="BG663" s="162"/>
      <c r="BH663" s="162"/>
      <c r="BI663" s="162"/>
      <c r="BJ663" s="162"/>
      <c r="BK663" s="162"/>
      <c r="BL663" s="162"/>
      <c r="BM663" s="162"/>
      <c r="BN663" s="162"/>
      <c r="BO663" s="162"/>
      <c r="BP663" s="162"/>
      <c r="BQ663" s="162"/>
      <c r="BR663" s="162"/>
      <c r="BS663" s="162"/>
      <c r="EF663" s="149"/>
    </row>
    <row r="664" spans="1:136" ht="15.75" customHeight="1">
      <c r="A664" s="166"/>
      <c r="B664" s="149"/>
      <c r="C664" s="167"/>
      <c r="D664" s="151"/>
      <c r="Z664" s="149"/>
      <c r="BB664" s="213"/>
      <c r="BC664" s="162"/>
      <c r="BD664" s="162"/>
      <c r="BE664" s="162"/>
      <c r="BF664" s="162"/>
      <c r="BG664" s="162"/>
      <c r="BH664" s="162"/>
      <c r="BI664" s="162"/>
      <c r="BJ664" s="162"/>
      <c r="BK664" s="162"/>
      <c r="BL664" s="162"/>
      <c r="BM664" s="162"/>
      <c r="BN664" s="162"/>
      <c r="BO664" s="162"/>
      <c r="BP664" s="162"/>
      <c r="BQ664" s="162"/>
      <c r="BR664" s="162"/>
      <c r="BS664" s="162"/>
      <c r="EF664" s="149"/>
    </row>
    <row r="665" spans="1:136" ht="15.75" customHeight="1">
      <c r="A665" s="166"/>
      <c r="B665" s="149"/>
      <c r="C665" s="167"/>
      <c r="D665" s="151"/>
      <c r="Z665" s="149"/>
      <c r="BB665" s="213"/>
      <c r="BC665" s="162"/>
      <c r="BD665" s="162"/>
      <c r="BE665" s="162"/>
      <c r="BF665" s="162"/>
      <c r="BG665" s="162"/>
      <c r="BH665" s="162"/>
      <c r="BI665" s="162"/>
      <c r="BJ665" s="162"/>
      <c r="BK665" s="162"/>
      <c r="BL665" s="162"/>
      <c r="BM665" s="162"/>
      <c r="BN665" s="162"/>
      <c r="BO665" s="162"/>
      <c r="BP665" s="162"/>
      <c r="BQ665" s="162"/>
      <c r="BR665" s="162"/>
      <c r="BS665" s="162"/>
      <c r="EF665" s="149"/>
    </row>
    <row r="666" spans="1:136" ht="15.75" customHeight="1">
      <c r="A666" s="166"/>
      <c r="B666" s="149"/>
      <c r="C666" s="167"/>
      <c r="D666" s="151"/>
      <c r="Z666" s="149"/>
      <c r="BB666" s="213"/>
      <c r="BC666" s="162"/>
      <c r="BD666" s="162"/>
      <c r="BE666" s="162"/>
      <c r="BF666" s="162"/>
      <c r="BG666" s="162"/>
      <c r="BH666" s="162"/>
      <c r="BI666" s="162"/>
      <c r="BJ666" s="162"/>
      <c r="BK666" s="162"/>
      <c r="BL666" s="162"/>
      <c r="BM666" s="162"/>
      <c r="BN666" s="162"/>
      <c r="BO666" s="162"/>
      <c r="BP666" s="162"/>
      <c r="BQ666" s="162"/>
      <c r="BR666" s="162"/>
      <c r="BS666" s="162"/>
      <c r="EF666" s="149"/>
    </row>
    <row r="667" spans="1:136" ht="15.75" customHeight="1">
      <c r="A667" s="166"/>
      <c r="B667" s="149"/>
      <c r="C667" s="167"/>
      <c r="D667" s="151"/>
      <c r="Z667" s="149"/>
      <c r="BB667" s="213"/>
      <c r="BC667" s="162"/>
      <c r="BD667" s="162"/>
      <c r="BE667" s="162"/>
      <c r="BF667" s="162"/>
      <c r="BG667" s="162"/>
      <c r="BH667" s="162"/>
      <c r="BI667" s="162"/>
      <c r="BJ667" s="162"/>
      <c r="BK667" s="162"/>
      <c r="BL667" s="162"/>
      <c r="BM667" s="162"/>
      <c r="BN667" s="162"/>
      <c r="BO667" s="162"/>
      <c r="BP667" s="162"/>
      <c r="BQ667" s="162"/>
      <c r="BR667" s="162"/>
      <c r="BS667" s="162"/>
      <c r="EF667" s="149"/>
    </row>
    <row r="668" spans="1:136" ht="15.75" customHeight="1">
      <c r="A668" s="166"/>
      <c r="B668" s="149"/>
      <c r="C668" s="167"/>
      <c r="D668" s="151"/>
      <c r="Z668" s="149"/>
      <c r="BB668" s="213"/>
      <c r="BC668" s="162"/>
      <c r="BD668" s="162"/>
      <c r="BE668" s="162"/>
      <c r="BF668" s="162"/>
      <c r="BG668" s="162"/>
      <c r="BH668" s="162"/>
      <c r="BI668" s="162"/>
      <c r="BJ668" s="162"/>
      <c r="BK668" s="162"/>
      <c r="BL668" s="162"/>
      <c r="BM668" s="162"/>
      <c r="BN668" s="162"/>
      <c r="BO668" s="162"/>
      <c r="BP668" s="162"/>
      <c r="BQ668" s="162"/>
      <c r="BR668" s="162"/>
      <c r="BS668" s="162"/>
      <c r="EF668" s="149"/>
    </row>
    <row r="669" spans="1:136" ht="15.75" customHeight="1">
      <c r="A669" s="166"/>
      <c r="B669" s="149"/>
      <c r="C669" s="167"/>
      <c r="D669" s="151"/>
      <c r="Z669" s="149"/>
      <c r="BB669" s="213"/>
      <c r="BC669" s="162"/>
      <c r="BD669" s="162"/>
      <c r="BE669" s="162"/>
      <c r="BF669" s="162"/>
      <c r="BG669" s="162"/>
      <c r="BH669" s="162"/>
      <c r="BI669" s="162"/>
      <c r="BJ669" s="162"/>
      <c r="BK669" s="162"/>
      <c r="BL669" s="162"/>
      <c r="BM669" s="162"/>
      <c r="BN669" s="162"/>
      <c r="BO669" s="162"/>
      <c r="BP669" s="162"/>
      <c r="BQ669" s="162"/>
      <c r="BR669" s="162"/>
      <c r="BS669" s="162"/>
      <c r="EF669" s="149"/>
    </row>
    <row r="670" spans="1:136" ht="15.75" customHeight="1">
      <c r="A670" s="166"/>
      <c r="B670" s="149"/>
      <c r="C670" s="167"/>
      <c r="D670" s="151"/>
      <c r="Z670" s="149"/>
      <c r="BB670" s="213"/>
      <c r="BC670" s="162"/>
      <c r="BD670" s="162"/>
      <c r="BE670" s="162"/>
      <c r="BF670" s="162"/>
      <c r="BG670" s="162"/>
      <c r="BH670" s="162"/>
      <c r="BI670" s="162"/>
      <c r="BJ670" s="162"/>
      <c r="BK670" s="162"/>
      <c r="BL670" s="162"/>
      <c r="BM670" s="162"/>
      <c r="BN670" s="162"/>
      <c r="BO670" s="162"/>
      <c r="BP670" s="162"/>
      <c r="BQ670" s="162"/>
      <c r="BR670" s="162"/>
      <c r="BS670" s="162"/>
      <c r="EF670" s="149"/>
    </row>
    <row r="671" spans="1:136" ht="15.75" customHeight="1">
      <c r="A671" s="166"/>
      <c r="B671" s="149"/>
      <c r="C671" s="167"/>
      <c r="D671" s="151"/>
      <c r="Z671" s="149"/>
      <c r="BB671" s="213"/>
      <c r="BC671" s="162"/>
      <c r="BD671" s="162"/>
      <c r="BE671" s="162"/>
      <c r="BF671" s="162"/>
      <c r="BG671" s="162"/>
      <c r="BH671" s="162"/>
      <c r="BI671" s="162"/>
      <c r="BJ671" s="162"/>
      <c r="BK671" s="162"/>
      <c r="BL671" s="162"/>
      <c r="BM671" s="162"/>
      <c r="BN671" s="162"/>
      <c r="BO671" s="162"/>
      <c r="BP671" s="162"/>
      <c r="BQ671" s="162"/>
      <c r="BR671" s="162"/>
      <c r="BS671" s="162"/>
      <c r="EF671" s="149"/>
    </row>
    <row r="672" spans="1:136" ht="15.75" customHeight="1">
      <c r="A672" s="166"/>
      <c r="B672" s="149"/>
      <c r="C672" s="167"/>
      <c r="D672" s="151"/>
      <c r="Z672" s="149"/>
      <c r="BB672" s="213"/>
      <c r="BC672" s="162"/>
      <c r="BD672" s="162"/>
      <c r="BE672" s="162"/>
      <c r="BF672" s="162"/>
      <c r="BG672" s="162"/>
      <c r="BH672" s="162"/>
      <c r="BI672" s="162"/>
      <c r="BJ672" s="162"/>
      <c r="BK672" s="162"/>
      <c r="BL672" s="162"/>
      <c r="BM672" s="162"/>
      <c r="BN672" s="162"/>
      <c r="BO672" s="162"/>
      <c r="BP672" s="162"/>
      <c r="BQ672" s="162"/>
      <c r="BR672" s="162"/>
      <c r="BS672" s="162"/>
      <c r="EF672" s="149"/>
    </row>
    <row r="673" spans="1:136" ht="15.75" customHeight="1">
      <c r="A673" s="166"/>
      <c r="B673" s="149"/>
      <c r="C673" s="167"/>
      <c r="D673" s="151"/>
      <c r="Z673" s="149"/>
      <c r="BB673" s="213"/>
      <c r="BC673" s="162"/>
      <c r="BD673" s="162"/>
      <c r="BE673" s="162"/>
      <c r="BF673" s="162"/>
      <c r="BG673" s="162"/>
      <c r="BH673" s="162"/>
      <c r="BI673" s="162"/>
      <c r="BJ673" s="162"/>
      <c r="BK673" s="162"/>
      <c r="BL673" s="162"/>
      <c r="BM673" s="162"/>
      <c r="BN673" s="162"/>
      <c r="BO673" s="162"/>
      <c r="BP673" s="162"/>
      <c r="BQ673" s="162"/>
      <c r="BR673" s="162"/>
      <c r="BS673" s="162"/>
      <c r="EF673" s="149"/>
    </row>
    <row r="674" spans="1:136" ht="15.75" customHeight="1">
      <c r="A674" s="166"/>
      <c r="B674" s="149"/>
      <c r="C674" s="167"/>
      <c r="D674" s="151"/>
      <c r="Z674" s="149"/>
      <c r="BB674" s="213"/>
      <c r="BC674" s="162"/>
      <c r="BD674" s="162"/>
      <c r="BE674" s="162"/>
      <c r="BF674" s="162"/>
      <c r="BG674" s="162"/>
      <c r="BH674" s="162"/>
      <c r="BI674" s="162"/>
      <c r="BJ674" s="162"/>
      <c r="BK674" s="162"/>
      <c r="BL674" s="162"/>
      <c r="BM674" s="162"/>
      <c r="BN674" s="162"/>
      <c r="BO674" s="162"/>
      <c r="BP674" s="162"/>
      <c r="BQ674" s="162"/>
      <c r="BR674" s="162"/>
      <c r="BS674" s="162"/>
      <c r="EF674" s="149"/>
    </row>
    <row r="675" spans="1:136" ht="15.75" customHeight="1">
      <c r="A675" s="166"/>
      <c r="B675" s="149"/>
      <c r="C675" s="167"/>
      <c r="D675" s="151"/>
      <c r="Z675" s="149"/>
      <c r="BB675" s="213"/>
      <c r="BC675" s="162"/>
      <c r="BD675" s="162"/>
      <c r="BE675" s="162"/>
      <c r="BF675" s="162"/>
      <c r="BG675" s="162"/>
      <c r="BH675" s="162"/>
      <c r="BI675" s="162"/>
      <c r="BJ675" s="162"/>
      <c r="BK675" s="162"/>
      <c r="BL675" s="162"/>
      <c r="BM675" s="162"/>
      <c r="BN675" s="162"/>
      <c r="BO675" s="162"/>
      <c r="BP675" s="162"/>
      <c r="BQ675" s="162"/>
      <c r="BR675" s="162"/>
      <c r="BS675" s="162"/>
      <c r="EF675" s="149"/>
    </row>
    <row r="676" spans="1:136" ht="15.75" customHeight="1">
      <c r="A676" s="166"/>
      <c r="B676" s="149"/>
      <c r="C676" s="167"/>
      <c r="D676" s="151"/>
      <c r="Z676" s="149"/>
      <c r="BB676" s="213"/>
      <c r="BC676" s="162"/>
      <c r="BD676" s="162"/>
      <c r="BE676" s="162"/>
      <c r="BF676" s="162"/>
      <c r="BG676" s="162"/>
      <c r="BH676" s="162"/>
      <c r="BI676" s="162"/>
      <c r="BJ676" s="162"/>
      <c r="BK676" s="162"/>
      <c r="BL676" s="162"/>
      <c r="BM676" s="162"/>
      <c r="BN676" s="162"/>
      <c r="BO676" s="162"/>
      <c r="BP676" s="162"/>
      <c r="BQ676" s="162"/>
      <c r="BR676" s="162"/>
      <c r="BS676" s="162"/>
      <c r="EF676" s="149"/>
    </row>
    <row r="677" spans="1:136" ht="15.75" customHeight="1">
      <c r="A677" s="166"/>
      <c r="B677" s="149"/>
      <c r="C677" s="167"/>
      <c r="D677" s="151"/>
      <c r="Z677" s="149"/>
      <c r="BB677" s="213"/>
      <c r="BC677" s="162"/>
      <c r="BD677" s="162"/>
      <c r="BE677" s="162"/>
      <c r="BF677" s="162"/>
      <c r="BG677" s="162"/>
      <c r="BH677" s="162"/>
      <c r="BI677" s="162"/>
      <c r="BJ677" s="162"/>
      <c r="BK677" s="162"/>
      <c r="BL677" s="162"/>
      <c r="BM677" s="162"/>
      <c r="BN677" s="162"/>
      <c r="BO677" s="162"/>
      <c r="BP677" s="162"/>
      <c r="BQ677" s="162"/>
      <c r="BR677" s="162"/>
      <c r="BS677" s="162"/>
      <c r="EF677" s="149"/>
    </row>
    <row r="678" spans="1:136" ht="15.75" customHeight="1">
      <c r="A678" s="166"/>
      <c r="B678" s="149"/>
      <c r="C678" s="167"/>
      <c r="D678" s="151"/>
      <c r="Z678" s="149"/>
      <c r="BB678" s="213"/>
      <c r="BC678" s="162"/>
      <c r="BD678" s="162"/>
      <c r="BE678" s="162"/>
      <c r="BF678" s="162"/>
      <c r="BG678" s="162"/>
      <c r="BH678" s="162"/>
      <c r="BI678" s="162"/>
      <c r="BJ678" s="162"/>
      <c r="BK678" s="162"/>
      <c r="BL678" s="162"/>
      <c r="BM678" s="162"/>
      <c r="BN678" s="162"/>
      <c r="BO678" s="162"/>
      <c r="BP678" s="162"/>
      <c r="BQ678" s="162"/>
      <c r="BR678" s="162"/>
      <c r="BS678" s="162"/>
      <c r="EF678" s="149"/>
    </row>
    <row r="679" spans="1:136" ht="15.75" customHeight="1">
      <c r="A679" s="166"/>
      <c r="B679" s="149"/>
      <c r="C679" s="167"/>
      <c r="D679" s="151"/>
      <c r="Z679" s="149"/>
      <c r="BB679" s="213"/>
      <c r="BC679" s="162"/>
      <c r="BD679" s="162"/>
      <c r="BE679" s="162"/>
      <c r="BF679" s="162"/>
      <c r="BG679" s="162"/>
      <c r="BH679" s="162"/>
      <c r="BI679" s="162"/>
      <c r="BJ679" s="162"/>
      <c r="BK679" s="162"/>
      <c r="BL679" s="162"/>
      <c r="BM679" s="162"/>
      <c r="BN679" s="162"/>
      <c r="BO679" s="162"/>
      <c r="BP679" s="162"/>
      <c r="BQ679" s="162"/>
      <c r="BR679" s="162"/>
      <c r="BS679" s="162"/>
      <c r="EF679" s="149"/>
    </row>
    <row r="680" spans="1:136" ht="15.75" customHeight="1">
      <c r="A680" s="166"/>
      <c r="B680" s="149"/>
      <c r="C680" s="167"/>
      <c r="D680" s="151"/>
      <c r="Z680" s="149"/>
      <c r="BB680" s="213"/>
      <c r="BC680" s="162"/>
      <c r="BD680" s="162"/>
      <c r="BE680" s="162"/>
      <c r="BF680" s="162"/>
      <c r="BG680" s="162"/>
      <c r="BH680" s="162"/>
      <c r="BI680" s="162"/>
      <c r="BJ680" s="162"/>
      <c r="BK680" s="162"/>
      <c r="BL680" s="162"/>
      <c r="BM680" s="162"/>
      <c r="BN680" s="162"/>
      <c r="BO680" s="162"/>
      <c r="BP680" s="162"/>
      <c r="BQ680" s="162"/>
      <c r="BR680" s="162"/>
      <c r="BS680" s="162"/>
      <c r="EF680" s="149"/>
    </row>
    <row r="681" spans="1:136" ht="15.75" customHeight="1">
      <c r="A681" s="166"/>
      <c r="B681" s="149"/>
      <c r="C681" s="167"/>
      <c r="D681" s="151"/>
      <c r="Z681" s="149"/>
      <c r="BB681" s="213"/>
      <c r="BC681" s="162"/>
      <c r="BD681" s="162"/>
      <c r="BE681" s="162"/>
      <c r="BF681" s="162"/>
      <c r="BG681" s="162"/>
      <c r="BH681" s="162"/>
      <c r="BI681" s="162"/>
      <c r="BJ681" s="162"/>
      <c r="BK681" s="162"/>
      <c r="BL681" s="162"/>
      <c r="BM681" s="162"/>
      <c r="BN681" s="162"/>
      <c r="BO681" s="162"/>
      <c r="BP681" s="162"/>
      <c r="BQ681" s="162"/>
      <c r="BR681" s="162"/>
      <c r="BS681" s="162"/>
      <c r="EF681" s="149"/>
    </row>
    <row r="682" spans="1:136" ht="15.75" customHeight="1">
      <c r="A682" s="166"/>
      <c r="B682" s="149"/>
      <c r="C682" s="167"/>
      <c r="D682" s="151"/>
      <c r="Z682" s="149"/>
      <c r="BB682" s="213"/>
      <c r="BC682" s="162"/>
      <c r="BD682" s="162"/>
      <c r="BE682" s="162"/>
      <c r="BF682" s="162"/>
      <c r="BG682" s="162"/>
      <c r="BH682" s="162"/>
      <c r="BI682" s="162"/>
      <c r="BJ682" s="162"/>
      <c r="BK682" s="162"/>
      <c r="BL682" s="162"/>
      <c r="BM682" s="162"/>
      <c r="BN682" s="162"/>
      <c r="BO682" s="162"/>
      <c r="BP682" s="162"/>
      <c r="BQ682" s="162"/>
      <c r="BR682" s="162"/>
      <c r="BS682" s="162"/>
      <c r="EF682" s="149"/>
    </row>
    <row r="683" spans="1:136" ht="15.75" customHeight="1">
      <c r="A683" s="166"/>
      <c r="B683" s="149"/>
      <c r="C683" s="167"/>
      <c r="D683" s="151"/>
      <c r="Z683" s="149"/>
      <c r="BB683" s="213"/>
      <c r="BC683" s="162"/>
      <c r="BD683" s="162"/>
      <c r="BE683" s="162"/>
      <c r="BF683" s="162"/>
      <c r="BG683" s="162"/>
      <c r="BH683" s="162"/>
      <c r="BI683" s="162"/>
      <c r="BJ683" s="162"/>
      <c r="BK683" s="162"/>
      <c r="BL683" s="162"/>
      <c r="BM683" s="162"/>
      <c r="BN683" s="162"/>
      <c r="BO683" s="162"/>
      <c r="BP683" s="162"/>
      <c r="BQ683" s="162"/>
      <c r="BR683" s="162"/>
      <c r="BS683" s="162"/>
      <c r="EF683" s="149"/>
    </row>
    <row r="684" spans="1:136" ht="15.75" customHeight="1">
      <c r="A684" s="166"/>
      <c r="B684" s="149"/>
      <c r="C684" s="167"/>
      <c r="D684" s="151"/>
      <c r="Z684" s="149"/>
      <c r="BB684" s="213"/>
      <c r="BC684" s="162"/>
      <c r="BD684" s="162"/>
      <c r="BE684" s="162"/>
      <c r="BF684" s="162"/>
      <c r="BG684" s="162"/>
      <c r="BH684" s="162"/>
      <c r="BI684" s="162"/>
      <c r="BJ684" s="162"/>
      <c r="BK684" s="162"/>
      <c r="BL684" s="162"/>
      <c r="BM684" s="162"/>
      <c r="BN684" s="162"/>
      <c r="BO684" s="162"/>
      <c r="BP684" s="162"/>
      <c r="BQ684" s="162"/>
      <c r="BR684" s="162"/>
      <c r="BS684" s="162"/>
      <c r="EF684" s="149"/>
    </row>
    <row r="685" spans="1:136" ht="15.75" customHeight="1">
      <c r="A685" s="166"/>
      <c r="B685" s="149"/>
      <c r="C685" s="167"/>
      <c r="D685" s="151"/>
      <c r="Z685" s="149"/>
      <c r="BB685" s="213"/>
      <c r="BC685" s="162"/>
      <c r="BD685" s="162"/>
      <c r="BE685" s="162"/>
      <c r="BF685" s="162"/>
      <c r="BG685" s="162"/>
      <c r="BH685" s="162"/>
      <c r="BI685" s="162"/>
      <c r="BJ685" s="162"/>
      <c r="BK685" s="162"/>
      <c r="BL685" s="162"/>
      <c r="BM685" s="162"/>
      <c r="BN685" s="162"/>
      <c r="BO685" s="162"/>
      <c r="BP685" s="162"/>
      <c r="BQ685" s="162"/>
      <c r="BR685" s="162"/>
      <c r="BS685" s="162"/>
      <c r="EF685" s="149"/>
    </row>
    <row r="686" spans="1:136" ht="15.75" customHeight="1">
      <c r="A686" s="166"/>
      <c r="B686" s="149"/>
      <c r="C686" s="167"/>
      <c r="D686" s="151"/>
      <c r="Z686" s="149"/>
      <c r="BB686" s="213"/>
      <c r="BC686" s="162"/>
      <c r="BD686" s="162"/>
      <c r="BE686" s="162"/>
      <c r="BF686" s="162"/>
      <c r="BG686" s="162"/>
      <c r="BH686" s="162"/>
      <c r="BI686" s="162"/>
      <c r="BJ686" s="162"/>
      <c r="BK686" s="162"/>
      <c r="BL686" s="162"/>
      <c r="BM686" s="162"/>
      <c r="BN686" s="162"/>
      <c r="BO686" s="162"/>
      <c r="BP686" s="162"/>
      <c r="BQ686" s="162"/>
      <c r="BR686" s="162"/>
      <c r="BS686" s="162"/>
      <c r="EF686" s="149"/>
    </row>
    <row r="687" spans="1:136" ht="15.75" customHeight="1">
      <c r="A687" s="166"/>
      <c r="B687" s="149"/>
      <c r="C687" s="167"/>
      <c r="D687" s="151"/>
      <c r="Z687" s="149"/>
      <c r="BB687" s="213"/>
      <c r="BC687" s="162"/>
      <c r="BD687" s="162"/>
      <c r="BE687" s="162"/>
      <c r="BF687" s="162"/>
      <c r="BG687" s="162"/>
      <c r="BH687" s="162"/>
      <c r="BI687" s="162"/>
      <c r="BJ687" s="162"/>
      <c r="BK687" s="162"/>
      <c r="BL687" s="162"/>
      <c r="BM687" s="162"/>
      <c r="BN687" s="162"/>
      <c r="BO687" s="162"/>
      <c r="BP687" s="162"/>
      <c r="BQ687" s="162"/>
      <c r="BR687" s="162"/>
      <c r="BS687" s="162"/>
      <c r="EF687" s="149"/>
    </row>
    <row r="688" spans="1:136" ht="15.75" customHeight="1">
      <c r="A688" s="166"/>
      <c r="B688" s="149"/>
      <c r="C688" s="167"/>
      <c r="D688" s="151"/>
      <c r="Z688" s="149"/>
      <c r="BB688" s="213"/>
      <c r="BC688" s="162"/>
      <c r="BD688" s="162"/>
      <c r="BE688" s="162"/>
      <c r="BF688" s="162"/>
      <c r="BG688" s="162"/>
      <c r="BH688" s="162"/>
      <c r="BI688" s="162"/>
      <c r="BJ688" s="162"/>
      <c r="BK688" s="162"/>
      <c r="BL688" s="162"/>
      <c r="BM688" s="162"/>
      <c r="BN688" s="162"/>
      <c r="BO688" s="162"/>
      <c r="BP688" s="162"/>
      <c r="BQ688" s="162"/>
      <c r="BR688" s="162"/>
      <c r="BS688" s="162"/>
      <c r="EF688" s="149"/>
    </row>
    <row r="689" spans="1:136" ht="15.75" customHeight="1">
      <c r="A689" s="166"/>
      <c r="B689" s="149"/>
      <c r="C689" s="167"/>
      <c r="D689" s="151"/>
      <c r="Z689" s="149"/>
      <c r="BB689" s="213"/>
      <c r="BC689" s="162"/>
      <c r="BD689" s="162"/>
      <c r="BE689" s="162"/>
      <c r="BF689" s="162"/>
      <c r="BG689" s="162"/>
      <c r="BH689" s="162"/>
      <c r="BI689" s="162"/>
      <c r="BJ689" s="162"/>
      <c r="BK689" s="162"/>
      <c r="BL689" s="162"/>
      <c r="BM689" s="162"/>
      <c r="BN689" s="162"/>
      <c r="BO689" s="162"/>
      <c r="BP689" s="162"/>
      <c r="BQ689" s="162"/>
      <c r="BR689" s="162"/>
      <c r="BS689" s="162"/>
      <c r="EF689" s="149"/>
    </row>
    <row r="690" spans="1:136" ht="15.75" customHeight="1">
      <c r="A690" s="166"/>
      <c r="B690" s="149"/>
      <c r="C690" s="167"/>
      <c r="D690" s="151"/>
      <c r="Z690" s="149"/>
      <c r="BB690" s="213"/>
      <c r="BC690" s="162"/>
      <c r="BD690" s="162"/>
      <c r="BE690" s="162"/>
      <c r="BF690" s="162"/>
      <c r="BG690" s="162"/>
      <c r="BH690" s="162"/>
      <c r="BI690" s="162"/>
      <c r="BJ690" s="162"/>
      <c r="BK690" s="162"/>
      <c r="BL690" s="162"/>
      <c r="BM690" s="162"/>
      <c r="BN690" s="162"/>
      <c r="BO690" s="162"/>
      <c r="BP690" s="162"/>
      <c r="BQ690" s="162"/>
      <c r="BR690" s="162"/>
      <c r="BS690" s="162"/>
      <c r="EF690" s="149"/>
    </row>
    <row r="691" spans="1:136" ht="15.75" customHeight="1">
      <c r="A691" s="166"/>
      <c r="B691" s="149"/>
      <c r="C691" s="167"/>
      <c r="D691" s="151"/>
      <c r="Z691" s="149"/>
      <c r="BB691" s="213"/>
      <c r="BC691" s="162"/>
      <c r="BD691" s="162"/>
      <c r="BE691" s="162"/>
      <c r="BF691" s="162"/>
      <c r="BG691" s="162"/>
      <c r="BH691" s="162"/>
      <c r="BI691" s="162"/>
      <c r="BJ691" s="162"/>
      <c r="BK691" s="162"/>
      <c r="BL691" s="162"/>
      <c r="BM691" s="162"/>
      <c r="BN691" s="162"/>
      <c r="BO691" s="162"/>
      <c r="BP691" s="162"/>
      <c r="BQ691" s="162"/>
      <c r="BR691" s="162"/>
      <c r="BS691" s="162"/>
      <c r="EF691" s="149"/>
    </row>
    <row r="692" spans="1:136" ht="15.75" customHeight="1">
      <c r="A692" s="166"/>
      <c r="B692" s="149"/>
      <c r="C692" s="167"/>
      <c r="D692" s="151"/>
      <c r="Z692" s="149"/>
      <c r="BB692" s="213"/>
      <c r="BC692" s="162"/>
      <c r="BD692" s="162"/>
      <c r="BE692" s="162"/>
      <c r="BF692" s="162"/>
      <c r="BG692" s="162"/>
      <c r="BH692" s="162"/>
      <c r="BI692" s="162"/>
      <c r="BJ692" s="162"/>
      <c r="BK692" s="162"/>
      <c r="BL692" s="162"/>
      <c r="BM692" s="162"/>
      <c r="BN692" s="162"/>
      <c r="BO692" s="162"/>
      <c r="BP692" s="162"/>
      <c r="BQ692" s="162"/>
      <c r="BR692" s="162"/>
      <c r="BS692" s="162"/>
      <c r="EF692" s="149"/>
    </row>
    <row r="693" spans="1:136" ht="15.75" customHeight="1">
      <c r="A693" s="166"/>
      <c r="B693" s="149"/>
      <c r="C693" s="167"/>
      <c r="D693" s="151"/>
      <c r="Z693" s="149"/>
      <c r="BB693" s="213"/>
      <c r="BC693" s="162"/>
      <c r="BD693" s="162"/>
      <c r="BE693" s="162"/>
      <c r="BF693" s="162"/>
      <c r="BG693" s="162"/>
      <c r="BH693" s="162"/>
      <c r="BI693" s="162"/>
      <c r="BJ693" s="162"/>
      <c r="BK693" s="162"/>
      <c r="BL693" s="162"/>
      <c r="BM693" s="162"/>
      <c r="BN693" s="162"/>
      <c r="BO693" s="162"/>
      <c r="BP693" s="162"/>
      <c r="BQ693" s="162"/>
      <c r="BR693" s="162"/>
      <c r="BS693" s="162"/>
      <c r="EF693" s="149"/>
    </row>
    <row r="694" spans="1:136" ht="15.75" customHeight="1">
      <c r="A694" s="166"/>
      <c r="B694" s="149"/>
      <c r="C694" s="167"/>
      <c r="D694" s="151"/>
      <c r="Z694" s="149"/>
      <c r="BB694" s="213"/>
      <c r="BC694" s="162"/>
      <c r="BD694" s="162"/>
      <c r="BE694" s="162"/>
      <c r="BF694" s="162"/>
      <c r="BG694" s="162"/>
      <c r="BH694" s="162"/>
      <c r="BI694" s="162"/>
      <c r="BJ694" s="162"/>
      <c r="BK694" s="162"/>
      <c r="BL694" s="162"/>
      <c r="BM694" s="162"/>
      <c r="BN694" s="162"/>
      <c r="BO694" s="162"/>
      <c r="BP694" s="162"/>
      <c r="BQ694" s="162"/>
      <c r="BR694" s="162"/>
      <c r="BS694" s="162"/>
      <c r="EF694" s="149"/>
    </row>
    <row r="695" spans="1:136" ht="15.75" customHeight="1">
      <c r="A695" s="166"/>
      <c r="B695" s="149"/>
      <c r="C695" s="167"/>
      <c r="D695" s="151"/>
      <c r="Z695" s="149"/>
      <c r="BB695" s="213"/>
      <c r="BC695" s="162"/>
      <c r="BD695" s="162"/>
      <c r="BE695" s="162"/>
      <c r="BF695" s="162"/>
      <c r="BG695" s="162"/>
      <c r="BH695" s="162"/>
      <c r="BI695" s="162"/>
      <c r="BJ695" s="162"/>
      <c r="BK695" s="162"/>
      <c r="BL695" s="162"/>
      <c r="BM695" s="162"/>
      <c r="BN695" s="162"/>
      <c r="BO695" s="162"/>
      <c r="BP695" s="162"/>
      <c r="BQ695" s="162"/>
      <c r="BR695" s="162"/>
      <c r="BS695" s="162"/>
      <c r="EF695" s="149"/>
    </row>
    <row r="696" spans="1:136" ht="15.75" customHeight="1">
      <c r="A696" s="166"/>
      <c r="B696" s="149"/>
      <c r="C696" s="167"/>
      <c r="D696" s="151"/>
      <c r="Z696" s="149"/>
      <c r="BB696" s="213"/>
      <c r="BC696" s="162"/>
      <c r="BD696" s="162"/>
      <c r="BE696" s="162"/>
      <c r="BF696" s="162"/>
      <c r="BG696" s="162"/>
      <c r="BH696" s="162"/>
      <c r="BI696" s="162"/>
      <c r="BJ696" s="162"/>
      <c r="BK696" s="162"/>
      <c r="BL696" s="162"/>
      <c r="BM696" s="162"/>
      <c r="BN696" s="162"/>
      <c r="BO696" s="162"/>
      <c r="BP696" s="162"/>
      <c r="BQ696" s="162"/>
      <c r="BR696" s="162"/>
      <c r="BS696" s="162"/>
      <c r="EF696" s="149"/>
    </row>
    <row r="697" spans="1:136" ht="15.75" customHeight="1">
      <c r="A697" s="166"/>
      <c r="B697" s="149"/>
      <c r="C697" s="167"/>
      <c r="D697" s="151"/>
      <c r="Z697" s="149"/>
      <c r="BB697" s="213"/>
      <c r="BC697" s="162"/>
      <c r="BD697" s="162"/>
      <c r="BE697" s="162"/>
      <c r="BF697" s="162"/>
      <c r="BG697" s="162"/>
      <c r="BH697" s="162"/>
      <c r="BI697" s="162"/>
      <c r="BJ697" s="162"/>
      <c r="BK697" s="162"/>
      <c r="BL697" s="162"/>
      <c r="BM697" s="162"/>
      <c r="BN697" s="162"/>
      <c r="BO697" s="162"/>
      <c r="BP697" s="162"/>
      <c r="BQ697" s="162"/>
      <c r="BR697" s="162"/>
      <c r="BS697" s="162"/>
      <c r="EF697" s="149"/>
    </row>
    <row r="698" spans="1:136" ht="15.75" customHeight="1">
      <c r="A698" s="166"/>
      <c r="B698" s="149"/>
      <c r="C698" s="167"/>
      <c r="D698" s="151"/>
      <c r="Z698" s="149"/>
      <c r="BB698" s="213"/>
      <c r="BC698" s="162"/>
      <c r="BD698" s="162"/>
      <c r="BE698" s="162"/>
      <c r="BF698" s="162"/>
      <c r="BG698" s="162"/>
      <c r="BH698" s="162"/>
      <c r="BI698" s="162"/>
      <c r="BJ698" s="162"/>
      <c r="BK698" s="162"/>
      <c r="BL698" s="162"/>
      <c r="BM698" s="162"/>
      <c r="BN698" s="162"/>
      <c r="BO698" s="162"/>
      <c r="BP698" s="162"/>
      <c r="BQ698" s="162"/>
      <c r="BR698" s="162"/>
      <c r="BS698" s="162"/>
      <c r="EF698" s="149"/>
    </row>
    <row r="699" spans="1:136" ht="15.75" customHeight="1">
      <c r="A699" s="166"/>
      <c r="B699" s="149"/>
      <c r="C699" s="167"/>
      <c r="D699" s="151"/>
      <c r="Z699" s="149"/>
      <c r="BB699" s="213"/>
      <c r="BC699" s="162"/>
      <c r="BD699" s="162"/>
      <c r="BE699" s="162"/>
      <c r="BF699" s="162"/>
      <c r="BG699" s="162"/>
      <c r="BH699" s="162"/>
      <c r="BI699" s="162"/>
      <c r="BJ699" s="162"/>
      <c r="BK699" s="162"/>
      <c r="BL699" s="162"/>
      <c r="BM699" s="162"/>
      <c r="BN699" s="162"/>
      <c r="BO699" s="162"/>
      <c r="BP699" s="162"/>
      <c r="BQ699" s="162"/>
      <c r="BR699" s="162"/>
      <c r="BS699" s="162"/>
      <c r="EF699" s="149"/>
    </row>
    <row r="700" spans="1:136" ht="15.75" customHeight="1">
      <c r="A700" s="166"/>
      <c r="B700" s="149"/>
      <c r="C700" s="167"/>
      <c r="D700" s="151"/>
      <c r="Z700" s="149"/>
      <c r="BB700" s="213"/>
      <c r="BC700" s="162"/>
      <c r="BD700" s="162"/>
      <c r="BE700" s="162"/>
      <c r="BF700" s="162"/>
      <c r="BG700" s="162"/>
      <c r="BH700" s="162"/>
      <c r="BI700" s="162"/>
      <c r="BJ700" s="162"/>
      <c r="BK700" s="162"/>
      <c r="BL700" s="162"/>
      <c r="BM700" s="162"/>
      <c r="BN700" s="162"/>
      <c r="BO700" s="162"/>
      <c r="BP700" s="162"/>
      <c r="BQ700" s="162"/>
      <c r="BR700" s="162"/>
      <c r="BS700" s="162"/>
      <c r="EF700" s="149"/>
    </row>
    <row r="701" spans="1:136" ht="15.75" customHeight="1">
      <c r="A701" s="166"/>
      <c r="B701" s="149"/>
      <c r="C701" s="167"/>
      <c r="D701" s="151"/>
      <c r="Z701" s="149"/>
      <c r="BB701" s="213"/>
      <c r="BC701" s="162"/>
      <c r="BD701" s="162"/>
      <c r="BE701" s="162"/>
      <c r="BF701" s="162"/>
      <c r="BG701" s="162"/>
      <c r="BH701" s="162"/>
      <c r="BI701" s="162"/>
      <c r="BJ701" s="162"/>
      <c r="BK701" s="162"/>
      <c r="BL701" s="162"/>
      <c r="BM701" s="162"/>
      <c r="BN701" s="162"/>
      <c r="BO701" s="162"/>
      <c r="BP701" s="162"/>
      <c r="BQ701" s="162"/>
      <c r="BR701" s="162"/>
      <c r="BS701" s="162"/>
      <c r="EF701" s="149"/>
    </row>
    <row r="702" spans="1:136" ht="15.75" customHeight="1">
      <c r="A702" s="166"/>
      <c r="B702" s="149"/>
      <c r="C702" s="167"/>
      <c r="D702" s="151"/>
      <c r="Z702" s="149"/>
      <c r="BB702" s="213"/>
      <c r="BC702" s="162"/>
      <c r="BD702" s="162"/>
      <c r="BE702" s="162"/>
      <c r="BF702" s="162"/>
      <c r="BG702" s="162"/>
      <c r="BH702" s="162"/>
      <c r="BI702" s="162"/>
      <c r="BJ702" s="162"/>
      <c r="BK702" s="162"/>
      <c r="BL702" s="162"/>
      <c r="BM702" s="162"/>
      <c r="BN702" s="162"/>
      <c r="BO702" s="162"/>
      <c r="BP702" s="162"/>
      <c r="BQ702" s="162"/>
      <c r="BR702" s="162"/>
      <c r="BS702" s="162"/>
      <c r="EF702" s="149"/>
    </row>
    <row r="703" spans="1:136" ht="15.75" customHeight="1">
      <c r="A703" s="166"/>
      <c r="B703" s="149"/>
      <c r="C703" s="167"/>
      <c r="D703" s="151"/>
      <c r="Z703" s="149"/>
      <c r="BB703" s="213"/>
      <c r="BC703" s="162"/>
      <c r="BD703" s="162"/>
      <c r="BE703" s="162"/>
      <c r="BF703" s="162"/>
      <c r="BG703" s="162"/>
      <c r="BH703" s="162"/>
      <c r="BI703" s="162"/>
      <c r="BJ703" s="162"/>
      <c r="BK703" s="162"/>
      <c r="BL703" s="162"/>
      <c r="BM703" s="162"/>
      <c r="BN703" s="162"/>
      <c r="BO703" s="162"/>
      <c r="BP703" s="162"/>
      <c r="BQ703" s="162"/>
      <c r="BR703" s="162"/>
      <c r="BS703" s="162"/>
      <c r="EF703" s="149"/>
    </row>
    <row r="704" spans="1:136" ht="15.75" customHeight="1">
      <c r="A704" s="166"/>
      <c r="B704" s="149"/>
      <c r="C704" s="167"/>
      <c r="D704" s="151"/>
      <c r="Z704" s="149"/>
      <c r="BB704" s="213"/>
      <c r="BC704" s="162"/>
      <c r="BD704" s="162"/>
      <c r="BE704" s="162"/>
      <c r="BF704" s="162"/>
      <c r="BG704" s="162"/>
      <c r="BH704" s="162"/>
      <c r="BI704" s="162"/>
      <c r="BJ704" s="162"/>
      <c r="BK704" s="162"/>
      <c r="BL704" s="162"/>
      <c r="BM704" s="162"/>
      <c r="BN704" s="162"/>
      <c r="BO704" s="162"/>
      <c r="BP704" s="162"/>
      <c r="BQ704" s="162"/>
      <c r="BR704" s="162"/>
      <c r="BS704" s="162"/>
      <c r="EF704" s="149"/>
    </row>
    <row r="705" spans="1:136" ht="15.75" customHeight="1">
      <c r="A705" s="166"/>
      <c r="B705" s="149"/>
      <c r="C705" s="167"/>
      <c r="D705" s="151"/>
      <c r="Z705" s="149"/>
      <c r="BB705" s="213"/>
      <c r="BC705" s="162"/>
      <c r="BD705" s="162"/>
      <c r="BE705" s="162"/>
      <c r="BF705" s="162"/>
      <c r="BG705" s="162"/>
      <c r="BH705" s="162"/>
      <c r="BI705" s="162"/>
      <c r="BJ705" s="162"/>
      <c r="BK705" s="162"/>
      <c r="BL705" s="162"/>
      <c r="BM705" s="162"/>
      <c r="BN705" s="162"/>
      <c r="BO705" s="162"/>
      <c r="BP705" s="162"/>
      <c r="BQ705" s="162"/>
      <c r="BR705" s="162"/>
      <c r="BS705" s="162"/>
      <c r="EF705" s="149"/>
    </row>
    <row r="706" spans="1:136" ht="15.75" customHeight="1">
      <c r="A706" s="166"/>
      <c r="B706" s="149"/>
      <c r="C706" s="167"/>
      <c r="D706" s="151"/>
      <c r="Z706" s="149"/>
      <c r="BB706" s="213"/>
      <c r="BC706" s="162"/>
      <c r="BD706" s="162"/>
      <c r="BE706" s="162"/>
      <c r="BF706" s="162"/>
      <c r="BG706" s="162"/>
      <c r="BH706" s="162"/>
      <c r="BI706" s="162"/>
      <c r="BJ706" s="162"/>
      <c r="BK706" s="162"/>
      <c r="BL706" s="162"/>
      <c r="BM706" s="162"/>
      <c r="BN706" s="162"/>
      <c r="BO706" s="162"/>
      <c r="BP706" s="162"/>
      <c r="BQ706" s="162"/>
      <c r="BR706" s="162"/>
      <c r="BS706" s="162"/>
      <c r="EF706" s="149"/>
    </row>
    <row r="707" spans="1:136" ht="15.75" customHeight="1">
      <c r="A707" s="166"/>
      <c r="B707" s="149"/>
      <c r="C707" s="167"/>
      <c r="D707" s="151"/>
      <c r="Z707" s="149"/>
      <c r="BB707" s="213"/>
      <c r="BC707" s="162"/>
      <c r="BD707" s="162"/>
      <c r="BE707" s="162"/>
      <c r="BF707" s="162"/>
      <c r="BG707" s="162"/>
      <c r="BH707" s="162"/>
      <c r="BI707" s="162"/>
      <c r="BJ707" s="162"/>
      <c r="BK707" s="162"/>
      <c r="BL707" s="162"/>
      <c r="BM707" s="162"/>
      <c r="BN707" s="162"/>
      <c r="BO707" s="162"/>
      <c r="BP707" s="162"/>
      <c r="BQ707" s="162"/>
      <c r="BR707" s="162"/>
      <c r="BS707" s="162"/>
      <c r="EF707" s="149"/>
    </row>
    <row r="708" spans="1:136" ht="15.75" customHeight="1">
      <c r="A708" s="166"/>
      <c r="B708" s="149"/>
      <c r="C708" s="167"/>
      <c r="D708" s="151"/>
      <c r="Z708" s="149"/>
      <c r="BB708" s="213"/>
      <c r="BC708" s="162"/>
      <c r="BD708" s="162"/>
      <c r="BE708" s="162"/>
      <c r="BF708" s="162"/>
      <c r="BG708" s="162"/>
      <c r="BH708" s="162"/>
      <c r="BI708" s="162"/>
      <c r="BJ708" s="162"/>
      <c r="BK708" s="162"/>
      <c r="BL708" s="162"/>
      <c r="BM708" s="162"/>
      <c r="BN708" s="162"/>
      <c r="BO708" s="162"/>
      <c r="BP708" s="162"/>
      <c r="BQ708" s="162"/>
      <c r="BR708" s="162"/>
      <c r="BS708" s="162"/>
      <c r="EF708" s="149"/>
    </row>
    <row r="709" spans="1:136" ht="15.75" customHeight="1">
      <c r="A709" s="166"/>
      <c r="B709" s="149"/>
      <c r="C709" s="167"/>
      <c r="D709" s="151"/>
      <c r="Z709" s="149"/>
      <c r="BB709" s="213"/>
      <c r="BC709" s="162"/>
      <c r="BD709" s="162"/>
      <c r="BE709" s="162"/>
      <c r="BF709" s="162"/>
      <c r="BG709" s="162"/>
      <c r="BH709" s="162"/>
      <c r="BI709" s="162"/>
      <c r="BJ709" s="162"/>
      <c r="BK709" s="162"/>
      <c r="BL709" s="162"/>
      <c r="BM709" s="162"/>
      <c r="BN709" s="162"/>
      <c r="BO709" s="162"/>
      <c r="BP709" s="162"/>
      <c r="BQ709" s="162"/>
      <c r="BR709" s="162"/>
      <c r="BS709" s="162"/>
      <c r="EF709" s="149"/>
    </row>
    <row r="710" spans="1:136" ht="15.75" customHeight="1">
      <c r="A710" s="166"/>
      <c r="B710" s="149"/>
      <c r="C710" s="167"/>
      <c r="D710" s="151"/>
      <c r="Z710" s="149"/>
      <c r="BB710" s="213"/>
      <c r="BC710" s="162"/>
      <c r="BD710" s="162"/>
      <c r="BE710" s="162"/>
      <c r="BF710" s="162"/>
      <c r="BG710" s="162"/>
      <c r="BH710" s="162"/>
      <c r="BI710" s="162"/>
      <c r="BJ710" s="162"/>
      <c r="BK710" s="162"/>
      <c r="BL710" s="162"/>
      <c r="BM710" s="162"/>
      <c r="BN710" s="162"/>
      <c r="BO710" s="162"/>
      <c r="BP710" s="162"/>
      <c r="BQ710" s="162"/>
      <c r="BR710" s="162"/>
      <c r="BS710" s="162"/>
      <c r="EF710" s="149"/>
    </row>
    <row r="711" spans="1:136" ht="15.75" customHeight="1">
      <c r="A711" s="166"/>
      <c r="B711" s="149"/>
      <c r="C711" s="167"/>
      <c r="D711" s="151"/>
      <c r="Z711" s="149"/>
      <c r="BB711" s="213"/>
      <c r="BC711" s="162"/>
      <c r="BD711" s="162"/>
      <c r="BE711" s="162"/>
      <c r="BF711" s="162"/>
      <c r="BG711" s="162"/>
      <c r="BH711" s="162"/>
      <c r="BI711" s="162"/>
      <c r="BJ711" s="162"/>
      <c r="BK711" s="162"/>
      <c r="BL711" s="162"/>
      <c r="BM711" s="162"/>
      <c r="BN711" s="162"/>
      <c r="BO711" s="162"/>
      <c r="BP711" s="162"/>
      <c r="BQ711" s="162"/>
      <c r="BR711" s="162"/>
      <c r="BS711" s="162"/>
      <c r="EF711" s="149"/>
    </row>
    <row r="712" spans="1:136" ht="15.75" customHeight="1">
      <c r="A712" s="166"/>
      <c r="B712" s="149"/>
      <c r="C712" s="167"/>
      <c r="D712" s="151"/>
      <c r="Z712" s="149"/>
      <c r="BB712" s="213"/>
      <c r="BC712" s="162"/>
      <c r="BD712" s="162"/>
      <c r="BE712" s="162"/>
      <c r="BF712" s="162"/>
      <c r="BG712" s="162"/>
      <c r="BH712" s="162"/>
      <c r="BI712" s="162"/>
      <c r="BJ712" s="162"/>
      <c r="BK712" s="162"/>
      <c r="BL712" s="162"/>
      <c r="BM712" s="162"/>
      <c r="BN712" s="162"/>
      <c r="BO712" s="162"/>
      <c r="BP712" s="162"/>
      <c r="BQ712" s="162"/>
      <c r="BR712" s="162"/>
      <c r="BS712" s="162"/>
      <c r="EF712" s="149"/>
    </row>
    <row r="713" spans="1:136" ht="15.75" customHeight="1">
      <c r="A713" s="166"/>
      <c r="B713" s="149"/>
      <c r="C713" s="167"/>
      <c r="D713" s="151"/>
      <c r="Z713" s="149"/>
      <c r="BB713" s="213"/>
      <c r="BC713" s="162"/>
      <c r="BD713" s="162"/>
      <c r="BE713" s="162"/>
      <c r="BF713" s="162"/>
      <c r="BG713" s="162"/>
      <c r="BH713" s="162"/>
      <c r="BI713" s="162"/>
      <c r="BJ713" s="162"/>
      <c r="BK713" s="162"/>
      <c r="BL713" s="162"/>
      <c r="BM713" s="162"/>
      <c r="BN713" s="162"/>
      <c r="BO713" s="162"/>
      <c r="BP713" s="162"/>
      <c r="BQ713" s="162"/>
      <c r="BR713" s="162"/>
      <c r="BS713" s="162"/>
      <c r="EF713" s="149"/>
    </row>
    <row r="714" spans="1:136" ht="15.75" customHeight="1">
      <c r="A714" s="166"/>
      <c r="B714" s="149"/>
      <c r="C714" s="167"/>
      <c r="D714" s="151"/>
      <c r="Z714" s="149"/>
      <c r="BB714" s="213"/>
      <c r="BC714" s="162"/>
      <c r="BD714" s="162"/>
      <c r="BE714" s="162"/>
      <c r="BF714" s="162"/>
      <c r="BG714" s="162"/>
      <c r="BH714" s="162"/>
      <c r="BI714" s="162"/>
      <c r="BJ714" s="162"/>
      <c r="BK714" s="162"/>
      <c r="BL714" s="162"/>
      <c r="BM714" s="162"/>
      <c r="BN714" s="162"/>
      <c r="BO714" s="162"/>
      <c r="BP714" s="162"/>
      <c r="BQ714" s="162"/>
      <c r="BR714" s="162"/>
      <c r="BS714" s="162"/>
      <c r="EF714" s="149"/>
    </row>
    <row r="715" spans="1:136" ht="15.75" customHeight="1">
      <c r="A715" s="166"/>
      <c r="B715" s="149"/>
      <c r="C715" s="167"/>
      <c r="D715" s="151"/>
      <c r="Z715" s="149"/>
      <c r="BB715" s="213"/>
      <c r="BC715" s="162"/>
      <c r="BD715" s="162"/>
      <c r="BE715" s="162"/>
      <c r="BF715" s="162"/>
      <c r="BG715" s="162"/>
      <c r="BH715" s="162"/>
      <c r="BI715" s="162"/>
      <c r="BJ715" s="162"/>
      <c r="BK715" s="162"/>
      <c r="BL715" s="162"/>
      <c r="BM715" s="162"/>
      <c r="BN715" s="162"/>
      <c r="BO715" s="162"/>
      <c r="BP715" s="162"/>
      <c r="BQ715" s="162"/>
      <c r="BR715" s="162"/>
      <c r="BS715" s="162"/>
      <c r="EF715" s="149"/>
    </row>
    <row r="716" spans="1:136" ht="15.75" customHeight="1">
      <c r="A716" s="166"/>
      <c r="B716" s="149"/>
      <c r="C716" s="167"/>
      <c r="D716" s="151"/>
      <c r="Z716" s="149"/>
      <c r="BB716" s="213"/>
      <c r="BC716" s="162"/>
      <c r="BD716" s="162"/>
      <c r="BE716" s="162"/>
      <c r="BF716" s="162"/>
      <c r="BG716" s="162"/>
      <c r="BH716" s="162"/>
      <c r="BI716" s="162"/>
      <c r="BJ716" s="162"/>
      <c r="BK716" s="162"/>
      <c r="BL716" s="162"/>
      <c r="BM716" s="162"/>
      <c r="BN716" s="162"/>
      <c r="BO716" s="162"/>
      <c r="BP716" s="162"/>
      <c r="BQ716" s="162"/>
      <c r="BR716" s="162"/>
      <c r="BS716" s="162"/>
      <c r="EF716" s="149"/>
    </row>
    <row r="717" spans="1:136" ht="15.75" customHeight="1">
      <c r="A717" s="166"/>
      <c r="B717" s="149"/>
      <c r="C717" s="167"/>
      <c r="D717" s="151"/>
      <c r="Z717" s="149"/>
      <c r="BB717" s="213"/>
      <c r="BC717" s="162"/>
      <c r="BD717" s="162"/>
      <c r="BE717" s="162"/>
      <c r="BF717" s="162"/>
      <c r="BG717" s="162"/>
      <c r="BH717" s="162"/>
      <c r="BI717" s="162"/>
      <c r="BJ717" s="162"/>
      <c r="BK717" s="162"/>
      <c r="BL717" s="162"/>
      <c r="BM717" s="162"/>
      <c r="BN717" s="162"/>
      <c r="BO717" s="162"/>
      <c r="BP717" s="162"/>
      <c r="BQ717" s="162"/>
      <c r="BR717" s="162"/>
      <c r="BS717" s="162"/>
      <c r="EF717" s="149"/>
    </row>
    <row r="718" spans="1:136" ht="15.75" customHeight="1">
      <c r="A718" s="166"/>
      <c r="B718" s="149"/>
      <c r="C718" s="167"/>
      <c r="D718" s="151"/>
      <c r="Z718" s="149"/>
      <c r="BB718" s="213"/>
      <c r="BC718" s="162"/>
      <c r="BD718" s="162"/>
      <c r="BE718" s="162"/>
      <c r="BF718" s="162"/>
      <c r="BG718" s="162"/>
      <c r="BH718" s="162"/>
      <c r="BI718" s="162"/>
      <c r="BJ718" s="162"/>
      <c r="BK718" s="162"/>
      <c r="BL718" s="162"/>
      <c r="BM718" s="162"/>
      <c r="BN718" s="162"/>
      <c r="BO718" s="162"/>
      <c r="BP718" s="162"/>
      <c r="BQ718" s="162"/>
      <c r="BR718" s="162"/>
      <c r="BS718" s="162"/>
      <c r="EF718" s="149"/>
    </row>
    <row r="719" spans="1:136" ht="15.75" customHeight="1">
      <c r="A719" s="166"/>
      <c r="B719" s="149"/>
      <c r="C719" s="167"/>
      <c r="D719" s="151"/>
      <c r="Z719" s="149"/>
      <c r="BB719" s="213"/>
      <c r="BC719" s="162"/>
      <c r="BD719" s="162"/>
      <c r="BE719" s="162"/>
      <c r="BF719" s="162"/>
      <c r="BG719" s="162"/>
      <c r="BH719" s="162"/>
      <c r="BI719" s="162"/>
      <c r="BJ719" s="162"/>
      <c r="BK719" s="162"/>
      <c r="BL719" s="162"/>
      <c r="BM719" s="162"/>
      <c r="BN719" s="162"/>
      <c r="BO719" s="162"/>
      <c r="BP719" s="162"/>
      <c r="BQ719" s="162"/>
      <c r="BR719" s="162"/>
      <c r="BS719" s="162"/>
      <c r="EF719" s="149"/>
    </row>
    <row r="720" spans="1:136" ht="15.75" customHeight="1">
      <c r="A720" s="166"/>
      <c r="B720" s="149"/>
      <c r="C720" s="167"/>
      <c r="D720" s="151"/>
      <c r="Z720" s="149"/>
      <c r="BB720" s="213"/>
      <c r="BC720" s="162"/>
      <c r="BD720" s="162"/>
      <c r="BE720" s="162"/>
      <c r="BF720" s="162"/>
      <c r="BG720" s="162"/>
      <c r="BH720" s="162"/>
      <c r="BI720" s="162"/>
      <c r="BJ720" s="162"/>
      <c r="BK720" s="162"/>
      <c r="BL720" s="162"/>
      <c r="BM720" s="162"/>
      <c r="BN720" s="162"/>
      <c r="BO720" s="162"/>
      <c r="BP720" s="162"/>
      <c r="BQ720" s="162"/>
      <c r="BR720" s="162"/>
      <c r="BS720" s="162"/>
      <c r="EF720" s="149"/>
    </row>
    <row r="721" spans="1:136" ht="15.75" customHeight="1">
      <c r="A721" s="166"/>
      <c r="B721" s="149"/>
      <c r="C721" s="167"/>
      <c r="D721" s="151"/>
      <c r="Z721" s="149"/>
      <c r="BB721" s="213"/>
      <c r="BC721" s="162"/>
      <c r="BD721" s="162"/>
      <c r="BE721" s="162"/>
      <c r="BF721" s="162"/>
      <c r="BG721" s="162"/>
      <c r="BH721" s="162"/>
      <c r="BI721" s="162"/>
      <c r="BJ721" s="162"/>
      <c r="BK721" s="162"/>
      <c r="BL721" s="162"/>
      <c r="BM721" s="162"/>
      <c r="BN721" s="162"/>
      <c r="BO721" s="162"/>
      <c r="BP721" s="162"/>
      <c r="BQ721" s="162"/>
      <c r="BR721" s="162"/>
      <c r="BS721" s="162"/>
      <c r="EF721" s="149"/>
    </row>
    <row r="722" spans="1:136" ht="15.75" customHeight="1">
      <c r="A722" s="166"/>
      <c r="B722" s="149"/>
      <c r="C722" s="167"/>
      <c r="D722" s="151"/>
      <c r="Z722" s="149"/>
      <c r="BB722" s="213"/>
      <c r="BC722" s="162"/>
      <c r="BD722" s="162"/>
      <c r="BE722" s="162"/>
      <c r="BF722" s="162"/>
      <c r="BG722" s="162"/>
      <c r="BH722" s="162"/>
      <c r="BI722" s="162"/>
      <c r="BJ722" s="162"/>
      <c r="BK722" s="162"/>
      <c r="BL722" s="162"/>
      <c r="BM722" s="162"/>
      <c r="BN722" s="162"/>
      <c r="BO722" s="162"/>
      <c r="BP722" s="162"/>
      <c r="BQ722" s="162"/>
      <c r="BR722" s="162"/>
      <c r="BS722" s="162"/>
      <c r="EF722" s="149"/>
    </row>
    <row r="723" spans="1:136" ht="15.75" customHeight="1">
      <c r="A723" s="166"/>
      <c r="B723" s="149"/>
      <c r="C723" s="167"/>
      <c r="D723" s="151"/>
      <c r="Z723" s="149"/>
      <c r="BB723" s="213"/>
      <c r="BC723" s="162"/>
      <c r="BD723" s="162"/>
      <c r="BE723" s="162"/>
      <c r="BF723" s="162"/>
      <c r="BG723" s="162"/>
      <c r="BH723" s="162"/>
      <c r="BI723" s="162"/>
      <c r="BJ723" s="162"/>
      <c r="BK723" s="162"/>
      <c r="BL723" s="162"/>
      <c r="BM723" s="162"/>
      <c r="BN723" s="162"/>
      <c r="BO723" s="162"/>
      <c r="BP723" s="162"/>
      <c r="BQ723" s="162"/>
      <c r="BR723" s="162"/>
      <c r="BS723" s="162"/>
      <c r="EF723" s="149"/>
    </row>
    <row r="724" spans="1:136" ht="15.75" customHeight="1">
      <c r="A724" s="166"/>
      <c r="B724" s="149"/>
      <c r="C724" s="167"/>
      <c r="D724" s="151"/>
      <c r="Z724" s="149"/>
      <c r="BB724" s="213"/>
      <c r="BC724" s="162"/>
      <c r="BD724" s="162"/>
      <c r="BE724" s="162"/>
      <c r="BF724" s="162"/>
      <c r="BG724" s="162"/>
      <c r="BH724" s="162"/>
      <c r="BI724" s="162"/>
      <c r="BJ724" s="162"/>
      <c r="BK724" s="162"/>
      <c r="BL724" s="162"/>
      <c r="BM724" s="162"/>
      <c r="BN724" s="162"/>
      <c r="BO724" s="162"/>
      <c r="BP724" s="162"/>
      <c r="BQ724" s="162"/>
      <c r="BR724" s="162"/>
      <c r="BS724" s="162"/>
      <c r="EF724" s="149"/>
    </row>
    <row r="725" spans="1:136" ht="15.75" customHeight="1">
      <c r="A725" s="166"/>
      <c r="B725" s="149"/>
      <c r="C725" s="167"/>
      <c r="D725" s="151"/>
      <c r="Z725" s="149"/>
      <c r="BB725" s="213"/>
      <c r="BC725" s="162"/>
      <c r="BD725" s="162"/>
      <c r="BE725" s="162"/>
      <c r="BF725" s="162"/>
      <c r="BG725" s="162"/>
      <c r="BH725" s="162"/>
      <c r="BI725" s="162"/>
      <c r="BJ725" s="162"/>
      <c r="BK725" s="162"/>
      <c r="BL725" s="162"/>
      <c r="BM725" s="162"/>
      <c r="BN725" s="162"/>
      <c r="BO725" s="162"/>
      <c r="BP725" s="162"/>
      <c r="BQ725" s="162"/>
      <c r="BR725" s="162"/>
      <c r="BS725" s="162"/>
      <c r="EF725" s="149"/>
    </row>
    <row r="726" spans="1:136" ht="15.75" customHeight="1">
      <c r="A726" s="166"/>
      <c r="B726" s="149"/>
      <c r="C726" s="167"/>
      <c r="D726" s="151"/>
      <c r="Z726" s="149"/>
      <c r="BB726" s="213"/>
      <c r="BC726" s="162"/>
      <c r="BD726" s="162"/>
      <c r="BE726" s="162"/>
      <c r="BF726" s="162"/>
      <c r="BG726" s="162"/>
      <c r="BH726" s="162"/>
      <c r="BI726" s="162"/>
      <c r="BJ726" s="162"/>
      <c r="BK726" s="162"/>
      <c r="BL726" s="162"/>
      <c r="BM726" s="162"/>
      <c r="BN726" s="162"/>
      <c r="BO726" s="162"/>
      <c r="BP726" s="162"/>
      <c r="BQ726" s="162"/>
      <c r="BR726" s="162"/>
      <c r="BS726" s="162"/>
      <c r="EF726" s="149"/>
    </row>
    <row r="727" spans="1:136" ht="15.75" customHeight="1">
      <c r="A727" s="166"/>
      <c r="B727" s="149"/>
      <c r="C727" s="167"/>
      <c r="D727" s="151"/>
      <c r="Z727" s="149"/>
      <c r="BB727" s="213"/>
      <c r="BC727" s="162"/>
      <c r="BD727" s="162"/>
      <c r="BE727" s="162"/>
      <c r="BF727" s="162"/>
      <c r="BG727" s="162"/>
      <c r="BH727" s="162"/>
      <c r="BI727" s="162"/>
      <c r="BJ727" s="162"/>
      <c r="BK727" s="162"/>
      <c r="BL727" s="162"/>
      <c r="BM727" s="162"/>
      <c r="BN727" s="162"/>
      <c r="BO727" s="162"/>
      <c r="BP727" s="162"/>
      <c r="BQ727" s="162"/>
      <c r="BR727" s="162"/>
      <c r="BS727" s="162"/>
      <c r="EF727" s="149"/>
    </row>
    <row r="728" spans="1:136" ht="15.75" customHeight="1">
      <c r="A728" s="166"/>
      <c r="B728" s="149"/>
      <c r="C728" s="167"/>
      <c r="D728" s="151"/>
      <c r="Z728" s="149"/>
      <c r="BB728" s="213"/>
      <c r="BC728" s="162"/>
      <c r="BD728" s="162"/>
      <c r="BE728" s="162"/>
      <c r="BF728" s="162"/>
      <c r="BG728" s="162"/>
      <c r="BH728" s="162"/>
      <c r="BI728" s="162"/>
      <c r="BJ728" s="162"/>
      <c r="BK728" s="162"/>
      <c r="BL728" s="162"/>
      <c r="BM728" s="162"/>
      <c r="BN728" s="162"/>
      <c r="BO728" s="162"/>
      <c r="BP728" s="162"/>
      <c r="BQ728" s="162"/>
      <c r="BR728" s="162"/>
      <c r="BS728" s="162"/>
      <c r="EF728" s="149"/>
    </row>
    <row r="729" spans="1:136" ht="15.75" customHeight="1">
      <c r="A729" s="166"/>
      <c r="B729" s="149"/>
      <c r="C729" s="167"/>
      <c r="D729" s="151"/>
      <c r="Z729" s="149"/>
      <c r="BB729" s="213"/>
      <c r="BC729" s="162"/>
      <c r="BD729" s="162"/>
      <c r="BE729" s="162"/>
      <c r="BF729" s="162"/>
      <c r="BG729" s="162"/>
      <c r="BH729" s="162"/>
      <c r="BI729" s="162"/>
      <c r="BJ729" s="162"/>
      <c r="BK729" s="162"/>
      <c r="BL729" s="162"/>
      <c r="BM729" s="162"/>
      <c r="BN729" s="162"/>
      <c r="BO729" s="162"/>
      <c r="BP729" s="162"/>
      <c r="BQ729" s="162"/>
      <c r="BR729" s="162"/>
      <c r="BS729" s="162"/>
      <c r="EF729" s="149"/>
    </row>
    <row r="730" spans="1:136" ht="15.75" customHeight="1">
      <c r="A730" s="166"/>
      <c r="B730" s="149"/>
      <c r="C730" s="167"/>
      <c r="D730" s="151"/>
      <c r="Z730" s="149"/>
      <c r="BB730" s="213"/>
      <c r="BC730" s="162"/>
      <c r="BD730" s="162"/>
      <c r="BE730" s="162"/>
      <c r="BF730" s="162"/>
      <c r="BG730" s="162"/>
      <c r="BH730" s="162"/>
      <c r="BI730" s="162"/>
      <c r="BJ730" s="162"/>
      <c r="BK730" s="162"/>
      <c r="BL730" s="162"/>
      <c r="BM730" s="162"/>
      <c r="BN730" s="162"/>
      <c r="BO730" s="162"/>
      <c r="BP730" s="162"/>
      <c r="BQ730" s="162"/>
      <c r="BR730" s="162"/>
      <c r="BS730" s="162"/>
      <c r="EF730" s="149"/>
    </row>
    <row r="731" spans="1:136" ht="15.75" customHeight="1">
      <c r="A731" s="166"/>
      <c r="B731" s="149"/>
      <c r="C731" s="167"/>
      <c r="D731" s="151"/>
      <c r="Z731" s="149"/>
      <c r="BB731" s="213"/>
      <c r="BC731" s="162"/>
      <c r="BD731" s="162"/>
      <c r="BE731" s="162"/>
      <c r="BF731" s="162"/>
      <c r="BG731" s="162"/>
      <c r="BH731" s="162"/>
      <c r="BI731" s="162"/>
      <c r="BJ731" s="162"/>
      <c r="BK731" s="162"/>
      <c r="BL731" s="162"/>
      <c r="BM731" s="162"/>
      <c r="BN731" s="162"/>
      <c r="BO731" s="162"/>
      <c r="BP731" s="162"/>
      <c r="BQ731" s="162"/>
      <c r="BR731" s="162"/>
      <c r="BS731" s="162"/>
      <c r="EF731" s="149"/>
    </row>
    <row r="732" spans="1:136" ht="15.75" customHeight="1">
      <c r="A732" s="166"/>
      <c r="B732" s="149"/>
      <c r="C732" s="167"/>
      <c r="D732" s="151"/>
      <c r="Z732" s="149"/>
      <c r="BB732" s="213"/>
      <c r="BC732" s="162"/>
      <c r="BD732" s="162"/>
      <c r="BE732" s="162"/>
      <c r="BF732" s="162"/>
      <c r="BG732" s="162"/>
      <c r="BH732" s="162"/>
      <c r="BI732" s="162"/>
      <c r="BJ732" s="162"/>
      <c r="BK732" s="162"/>
      <c r="BL732" s="162"/>
      <c r="BM732" s="162"/>
      <c r="BN732" s="162"/>
      <c r="BO732" s="162"/>
      <c r="BP732" s="162"/>
      <c r="BQ732" s="162"/>
      <c r="BR732" s="162"/>
      <c r="BS732" s="162"/>
      <c r="EF732" s="149"/>
    </row>
    <row r="733" spans="1:136" ht="15.75" customHeight="1">
      <c r="A733" s="166"/>
      <c r="B733" s="149"/>
      <c r="C733" s="167"/>
      <c r="D733" s="151"/>
      <c r="Z733" s="149"/>
      <c r="BB733" s="213"/>
      <c r="BC733" s="162"/>
      <c r="BD733" s="162"/>
      <c r="BE733" s="162"/>
      <c r="BF733" s="162"/>
      <c r="BG733" s="162"/>
      <c r="BH733" s="162"/>
      <c r="BI733" s="162"/>
      <c r="BJ733" s="162"/>
      <c r="BK733" s="162"/>
      <c r="BL733" s="162"/>
      <c r="BM733" s="162"/>
      <c r="BN733" s="162"/>
      <c r="BO733" s="162"/>
      <c r="BP733" s="162"/>
      <c r="BQ733" s="162"/>
      <c r="BR733" s="162"/>
      <c r="BS733" s="162"/>
      <c r="EF733" s="149"/>
    </row>
    <row r="734" spans="1:136" ht="15.75" customHeight="1">
      <c r="A734" s="166"/>
      <c r="B734" s="149"/>
      <c r="C734" s="167"/>
      <c r="D734" s="151"/>
      <c r="Z734" s="149"/>
      <c r="BB734" s="213"/>
      <c r="BC734" s="162"/>
      <c r="BD734" s="162"/>
      <c r="BE734" s="162"/>
      <c r="BF734" s="162"/>
      <c r="BG734" s="162"/>
      <c r="BH734" s="162"/>
      <c r="BI734" s="162"/>
      <c r="BJ734" s="162"/>
      <c r="BK734" s="162"/>
      <c r="BL734" s="162"/>
      <c r="BM734" s="162"/>
      <c r="BN734" s="162"/>
      <c r="BO734" s="162"/>
      <c r="BP734" s="162"/>
      <c r="BQ734" s="162"/>
      <c r="BR734" s="162"/>
      <c r="BS734" s="162"/>
      <c r="EF734" s="149"/>
    </row>
    <row r="735" spans="1:136" ht="15.75" customHeight="1">
      <c r="A735" s="166"/>
      <c r="B735" s="149"/>
      <c r="C735" s="167"/>
      <c r="D735" s="151"/>
      <c r="Z735" s="149"/>
      <c r="BB735" s="213"/>
      <c r="BC735" s="162"/>
      <c r="BD735" s="162"/>
      <c r="BE735" s="162"/>
      <c r="BF735" s="162"/>
      <c r="BG735" s="162"/>
      <c r="BH735" s="162"/>
      <c r="BI735" s="162"/>
      <c r="BJ735" s="162"/>
      <c r="BK735" s="162"/>
      <c r="BL735" s="162"/>
      <c r="BM735" s="162"/>
      <c r="BN735" s="162"/>
      <c r="BO735" s="162"/>
      <c r="BP735" s="162"/>
      <c r="BQ735" s="162"/>
      <c r="BR735" s="162"/>
      <c r="BS735" s="162"/>
      <c r="EF735" s="149"/>
    </row>
    <row r="736" spans="1:136" ht="15.75" customHeight="1">
      <c r="A736" s="166"/>
      <c r="B736" s="149"/>
      <c r="C736" s="167"/>
      <c r="D736" s="151"/>
      <c r="Z736" s="149"/>
      <c r="BB736" s="213"/>
      <c r="BC736" s="162"/>
      <c r="BD736" s="162"/>
      <c r="BE736" s="162"/>
      <c r="BF736" s="162"/>
      <c r="BG736" s="162"/>
      <c r="BH736" s="162"/>
      <c r="BI736" s="162"/>
      <c r="BJ736" s="162"/>
      <c r="BK736" s="162"/>
      <c r="BL736" s="162"/>
      <c r="BM736" s="162"/>
      <c r="BN736" s="162"/>
      <c r="BO736" s="162"/>
      <c r="BP736" s="162"/>
      <c r="BQ736" s="162"/>
      <c r="BR736" s="162"/>
      <c r="BS736" s="162"/>
      <c r="EF736" s="149"/>
    </row>
    <row r="737" spans="1:136" ht="15.75" customHeight="1">
      <c r="A737" s="166"/>
      <c r="B737" s="149"/>
      <c r="C737" s="167"/>
      <c r="D737" s="151"/>
      <c r="Z737" s="149"/>
      <c r="BB737" s="213"/>
      <c r="BC737" s="162"/>
      <c r="BD737" s="162"/>
      <c r="BE737" s="162"/>
      <c r="BF737" s="162"/>
      <c r="BG737" s="162"/>
      <c r="BH737" s="162"/>
      <c r="BI737" s="162"/>
      <c r="BJ737" s="162"/>
      <c r="BK737" s="162"/>
      <c r="BL737" s="162"/>
      <c r="BM737" s="162"/>
      <c r="BN737" s="162"/>
      <c r="BO737" s="162"/>
      <c r="BP737" s="162"/>
      <c r="BQ737" s="162"/>
      <c r="BR737" s="162"/>
      <c r="BS737" s="162"/>
      <c r="EF737" s="149"/>
    </row>
    <row r="738" spans="1:136" ht="15.75" customHeight="1">
      <c r="A738" s="166"/>
      <c r="B738" s="149"/>
      <c r="C738" s="167"/>
      <c r="D738" s="151"/>
      <c r="Z738" s="149"/>
      <c r="BB738" s="213"/>
      <c r="BC738" s="162"/>
      <c r="BD738" s="162"/>
      <c r="BE738" s="162"/>
      <c r="BF738" s="162"/>
      <c r="BG738" s="162"/>
      <c r="BH738" s="162"/>
      <c r="BI738" s="162"/>
      <c r="BJ738" s="162"/>
      <c r="BK738" s="162"/>
      <c r="BL738" s="162"/>
      <c r="BM738" s="162"/>
      <c r="BN738" s="162"/>
      <c r="BO738" s="162"/>
      <c r="BP738" s="162"/>
      <c r="BQ738" s="162"/>
      <c r="BR738" s="162"/>
      <c r="BS738" s="162"/>
      <c r="EF738" s="149"/>
    </row>
    <row r="739" spans="1:136" ht="15.75" customHeight="1">
      <c r="A739" s="166"/>
      <c r="B739" s="149"/>
      <c r="C739" s="167"/>
      <c r="D739" s="151"/>
      <c r="Z739" s="149"/>
      <c r="BB739" s="213"/>
      <c r="BC739" s="162"/>
      <c r="BD739" s="162"/>
      <c r="BE739" s="162"/>
      <c r="BF739" s="162"/>
      <c r="BG739" s="162"/>
      <c r="BH739" s="162"/>
      <c r="BI739" s="162"/>
      <c r="BJ739" s="162"/>
      <c r="BK739" s="162"/>
      <c r="BL739" s="162"/>
      <c r="BM739" s="162"/>
      <c r="BN739" s="162"/>
      <c r="BO739" s="162"/>
      <c r="BP739" s="162"/>
      <c r="BQ739" s="162"/>
      <c r="BR739" s="162"/>
      <c r="BS739" s="162"/>
      <c r="EF739" s="149"/>
    </row>
    <row r="740" spans="1:136" ht="15.75" customHeight="1">
      <c r="A740" s="166"/>
      <c r="B740" s="149"/>
      <c r="C740" s="167"/>
      <c r="D740" s="151"/>
      <c r="Z740" s="149"/>
      <c r="BB740" s="213"/>
      <c r="BC740" s="162"/>
      <c r="BD740" s="162"/>
      <c r="BE740" s="162"/>
      <c r="BF740" s="162"/>
      <c r="BG740" s="162"/>
      <c r="BH740" s="162"/>
      <c r="BI740" s="162"/>
      <c r="BJ740" s="162"/>
      <c r="BK740" s="162"/>
      <c r="BL740" s="162"/>
      <c r="BM740" s="162"/>
      <c r="BN740" s="162"/>
      <c r="BO740" s="162"/>
      <c r="BP740" s="162"/>
      <c r="BQ740" s="162"/>
      <c r="BR740" s="162"/>
      <c r="BS740" s="162"/>
      <c r="EF740" s="149"/>
    </row>
    <row r="741" spans="1:136" ht="15.75" customHeight="1">
      <c r="A741" s="166"/>
      <c r="B741" s="149"/>
      <c r="C741" s="167"/>
      <c r="D741" s="151"/>
      <c r="Z741" s="149"/>
      <c r="BB741" s="213"/>
      <c r="BC741" s="162"/>
      <c r="BD741" s="162"/>
      <c r="BE741" s="162"/>
      <c r="BF741" s="162"/>
      <c r="BG741" s="162"/>
      <c r="BH741" s="162"/>
      <c r="BI741" s="162"/>
      <c r="BJ741" s="162"/>
      <c r="BK741" s="162"/>
      <c r="BL741" s="162"/>
      <c r="BM741" s="162"/>
      <c r="BN741" s="162"/>
      <c r="BO741" s="162"/>
      <c r="BP741" s="162"/>
      <c r="BQ741" s="162"/>
      <c r="BR741" s="162"/>
      <c r="BS741" s="162"/>
      <c r="EF741" s="149"/>
    </row>
    <row r="742" spans="1:136" ht="15.75" customHeight="1">
      <c r="A742" s="166"/>
      <c r="B742" s="149"/>
      <c r="C742" s="167"/>
      <c r="D742" s="151"/>
      <c r="Z742" s="149"/>
      <c r="BB742" s="213"/>
      <c r="BC742" s="162"/>
      <c r="BD742" s="162"/>
      <c r="BE742" s="162"/>
      <c r="BF742" s="162"/>
      <c r="BG742" s="162"/>
      <c r="BH742" s="162"/>
      <c r="BI742" s="162"/>
      <c r="BJ742" s="162"/>
      <c r="BK742" s="162"/>
      <c r="BL742" s="162"/>
      <c r="BM742" s="162"/>
      <c r="BN742" s="162"/>
      <c r="BO742" s="162"/>
      <c r="BP742" s="162"/>
      <c r="BQ742" s="162"/>
      <c r="BR742" s="162"/>
      <c r="BS742" s="162"/>
      <c r="EF742" s="149"/>
    </row>
    <row r="743" spans="1:136" ht="15.75" customHeight="1">
      <c r="A743" s="166"/>
      <c r="B743" s="149"/>
      <c r="C743" s="167"/>
      <c r="D743" s="151"/>
      <c r="Z743" s="149"/>
      <c r="BB743" s="213"/>
      <c r="BC743" s="162"/>
      <c r="BD743" s="162"/>
      <c r="BE743" s="162"/>
      <c r="BF743" s="162"/>
      <c r="BG743" s="162"/>
      <c r="BH743" s="162"/>
      <c r="BI743" s="162"/>
      <c r="BJ743" s="162"/>
      <c r="BK743" s="162"/>
      <c r="BL743" s="162"/>
      <c r="BM743" s="162"/>
      <c r="BN743" s="162"/>
      <c r="BO743" s="162"/>
      <c r="BP743" s="162"/>
      <c r="BQ743" s="162"/>
      <c r="BR743" s="162"/>
      <c r="BS743" s="162"/>
      <c r="EF743" s="149"/>
    </row>
    <row r="744" spans="1:136" ht="15.75" customHeight="1">
      <c r="A744" s="166"/>
      <c r="B744" s="149"/>
      <c r="C744" s="167"/>
      <c r="D744" s="151"/>
      <c r="Z744" s="149"/>
      <c r="BB744" s="213"/>
      <c r="BC744" s="162"/>
      <c r="BD744" s="162"/>
      <c r="BE744" s="162"/>
      <c r="BF744" s="162"/>
      <c r="BG744" s="162"/>
      <c r="BH744" s="162"/>
      <c r="BI744" s="162"/>
      <c r="BJ744" s="162"/>
      <c r="BK744" s="162"/>
      <c r="BL744" s="162"/>
      <c r="BM744" s="162"/>
      <c r="BN744" s="162"/>
      <c r="BO744" s="162"/>
      <c r="BP744" s="162"/>
      <c r="BQ744" s="162"/>
      <c r="BR744" s="162"/>
      <c r="BS744" s="162"/>
      <c r="EF744" s="149"/>
    </row>
    <row r="745" spans="1:136" ht="15.75" customHeight="1">
      <c r="A745" s="166"/>
      <c r="B745" s="149"/>
      <c r="C745" s="167"/>
      <c r="D745" s="151"/>
      <c r="Z745" s="149"/>
      <c r="BB745" s="213"/>
      <c r="BC745" s="162"/>
      <c r="BD745" s="162"/>
      <c r="BE745" s="162"/>
      <c r="BF745" s="162"/>
      <c r="BG745" s="162"/>
      <c r="BH745" s="162"/>
      <c r="BI745" s="162"/>
      <c r="BJ745" s="162"/>
      <c r="BK745" s="162"/>
      <c r="BL745" s="162"/>
      <c r="BM745" s="162"/>
      <c r="BN745" s="162"/>
      <c r="BO745" s="162"/>
      <c r="BP745" s="162"/>
      <c r="BQ745" s="162"/>
      <c r="BR745" s="162"/>
      <c r="BS745" s="162"/>
      <c r="EF745" s="149"/>
    </row>
    <row r="746" spans="1:136" ht="15.75" customHeight="1">
      <c r="A746" s="166"/>
      <c r="B746" s="149"/>
      <c r="C746" s="167"/>
      <c r="D746" s="151"/>
      <c r="Z746" s="149"/>
      <c r="BB746" s="213"/>
      <c r="BC746" s="162"/>
      <c r="BD746" s="162"/>
      <c r="BE746" s="162"/>
      <c r="BF746" s="162"/>
      <c r="BG746" s="162"/>
      <c r="BH746" s="162"/>
      <c r="BI746" s="162"/>
      <c r="BJ746" s="162"/>
      <c r="BK746" s="162"/>
      <c r="BL746" s="162"/>
      <c r="BM746" s="162"/>
      <c r="BN746" s="162"/>
      <c r="BO746" s="162"/>
      <c r="BP746" s="162"/>
      <c r="BQ746" s="162"/>
      <c r="BR746" s="162"/>
      <c r="BS746" s="162"/>
      <c r="EF746" s="149"/>
    </row>
    <row r="747" spans="1:136" ht="15.75" customHeight="1">
      <c r="A747" s="166"/>
      <c r="B747" s="149"/>
      <c r="C747" s="167"/>
      <c r="D747" s="151"/>
      <c r="Z747" s="149"/>
      <c r="BB747" s="213"/>
      <c r="BC747" s="162"/>
      <c r="BD747" s="162"/>
      <c r="BE747" s="162"/>
      <c r="BF747" s="162"/>
      <c r="BG747" s="162"/>
      <c r="BH747" s="162"/>
      <c r="BI747" s="162"/>
      <c r="BJ747" s="162"/>
      <c r="BK747" s="162"/>
      <c r="BL747" s="162"/>
      <c r="BM747" s="162"/>
      <c r="BN747" s="162"/>
      <c r="BO747" s="162"/>
      <c r="BP747" s="162"/>
      <c r="BQ747" s="162"/>
      <c r="BR747" s="162"/>
      <c r="BS747" s="162"/>
      <c r="EF747" s="149"/>
    </row>
    <row r="748" spans="1:136" ht="15.75" customHeight="1">
      <c r="A748" s="166"/>
      <c r="B748" s="149"/>
      <c r="C748" s="167"/>
      <c r="D748" s="151"/>
      <c r="Z748" s="149"/>
      <c r="BB748" s="213"/>
      <c r="BC748" s="162"/>
      <c r="BD748" s="162"/>
      <c r="BE748" s="162"/>
      <c r="BF748" s="162"/>
      <c r="BG748" s="162"/>
      <c r="BH748" s="162"/>
      <c r="BI748" s="162"/>
      <c r="BJ748" s="162"/>
      <c r="BK748" s="162"/>
      <c r="BL748" s="162"/>
      <c r="BM748" s="162"/>
      <c r="BN748" s="162"/>
      <c r="BO748" s="162"/>
      <c r="BP748" s="162"/>
      <c r="BQ748" s="162"/>
      <c r="BR748" s="162"/>
      <c r="BS748" s="162"/>
      <c r="EF748" s="149"/>
    </row>
    <row r="749" spans="1:136" ht="15.75" customHeight="1">
      <c r="A749" s="166"/>
      <c r="B749" s="149"/>
      <c r="C749" s="167"/>
      <c r="D749" s="151"/>
      <c r="Z749" s="149"/>
      <c r="BB749" s="213"/>
      <c r="BC749" s="162"/>
      <c r="BD749" s="162"/>
      <c r="BE749" s="162"/>
      <c r="BF749" s="162"/>
      <c r="BG749" s="162"/>
      <c r="BH749" s="162"/>
      <c r="BI749" s="162"/>
      <c r="BJ749" s="162"/>
      <c r="BK749" s="162"/>
      <c r="BL749" s="162"/>
      <c r="BM749" s="162"/>
      <c r="BN749" s="162"/>
      <c r="BO749" s="162"/>
      <c r="BP749" s="162"/>
      <c r="BQ749" s="162"/>
      <c r="BR749" s="162"/>
      <c r="BS749" s="162"/>
      <c r="EF749" s="149"/>
    </row>
    <row r="750" spans="1:136" ht="15.75" customHeight="1">
      <c r="A750" s="166"/>
      <c r="B750" s="149"/>
      <c r="C750" s="167"/>
      <c r="D750" s="151"/>
      <c r="Z750" s="149"/>
      <c r="BB750" s="213"/>
      <c r="BC750" s="162"/>
      <c r="BD750" s="162"/>
      <c r="BE750" s="162"/>
      <c r="BF750" s="162"/>
      <c r="BG750" s="162"/>
      <c r="BH750" s="162"/>
      <c r="BI750" s="162"/>
      <c r="BJ750" s="162"/>
      <c r="BK750" s="162"/>
      <c r="BL750" s="162"/>
      <c r="BM750" s="162"/>
      <c r="BN750" s="162"/>
      <c r="BO750" s="162"/>
      <c r="BP750" s="162"/>
      <c r="BQ750" s="162"/>
      <c r="BR750" s="162"/>
      <c r="BS750" s="162"/>
      <c r="EF750" s="149"/>
    </row>
    <row r="751" spans="1:136" ht="15.75" customHeight="1">
      <c r="A751" s="166"/>
      <c r="B751" s="149"/>
      <c r="C751" s="167"/>
      <c r="D751" s="151"/>
      <c r="Z751" s="149"/>
      <c r="BB751" s="213"/>
      <c r="BC751" s="162"/>
      <c r="BD751" s="162"/>
      <c r="BE751" s="162"/>
      <c r="BF751" s="162"/>
      <c r="BG751" s="162"/>
      <c r="BH751" s="162"/>
      <c r="BI751" s="162"/>
      <c r="BJ751" s="162"/>
      <c r="BK751" s="162"/>
      <c r="BL751" s="162"/>
      <c r="BM751" s="162"/>
      <c r="BN751" s="162"/>
      <c r="BO751" s="162"/>
      <c r="BP751" s="162"/>
      <c r="BQ751" s="162"/>
      <c r="BR751" s="162"/>
      <c r="BS751" s="162"/>
      <c r="EF751" s="149"/>
    </row>
    <row r="752" spans="1:136" ht="15.75" customHeight="1">
      <c r="A752" s="166"/>
      <c r="B752" s="149"/>
      <c r="C752" s="167"/>
      <c r="D752" s="151"/>
      <c r="Z752" s="149"/>
      <c r="BB752" s="213"/>
      <c r="BC752" s="162"/>
      <c r="BD752" s="162"/>
      <c r="BE752" s="162"/>
      <c r="BF752" s="162"/>
      <c r="BG752" s="162"/>
      <c r="BH752" s="162"/>
      <c r="BI752" s="162"/>
      <c r="BJ752" s="162"/>
      <c r="BK752" s="162"/>
      <c r="BL752" s="162"/>
      <c r="BM752" s="162"/>
      <c r="BN752" s="162"/>
      <c r="BO752" s="162"/>
      <c r="BP752" s="162"/>
      <c r="BQ752" s="162"/>
      <c r="BR752" s="162"/>
      <c r="BS752" s="162"/>
      <c r="EF752" s="149"/>
    </row>
    <row r="753" spans="1:136" ht="15.75" customHeight="1">
      <c r="A753" s="166"/>
      <c r="B753" s="149"/>
      <c r="C753" s="167"/>
      <c r="D753" s="151"/>
      <c r="Z753" s="149"/>
      <c r="BB753" s="213"/>
      <c r="BC753" s="162"/>
      <c r="BD753" s="162"/>
      <c r="BE753" s="162"/>
      <c r="BF753" s="162"/>
      <c r="BG753" s="162"/>
      <c r="BH753" s="162"/>
      <c r="BI753" s="162"/>
      <c r="BJ753" s="162"/>
      <c r="BK753" s="162"/>
      <c r="BL753" s="162"/>
      <c r="BM753" s="162"/>
      <c r="BN753" s="162"/>
      <c r="BO753" s="162"/>
      <c r="BP753" s="162"/>
      <c r="BQ753" s="162"/>
      <c r="BR753" s="162"/>
      <c r="BS753" s="162"/>
      <c r="EF753" s="149"/>
    </row>
    <row r="754" spans="1:136" ht="15.75" customHeight="1">
      <c r="A754" s="166"/>
      <c r="B754" s="149"/>
      <c r="C754" s="167"/>
      <c r="D754" s="151"/>
      <c r="Z754" s="149"/>
      <c r="BB754" s="213"/>
      <c r="BC754" s="162"/>
      <c r="BD754" s="162"/>
      <c r="BE754" s="162"/>
      <c r="BF754" s="162"/>
      <c r="BG754" s="162"/>
      <c r="BH754" s="162"/>
      <c r="BI754" s="162"/>
      <c r="BJ754" s="162"/>
      <c r="BK754" s="162"/>
      <c r="BL754" s="162"/>
      <c r="BM754" s="162"/>
      <c r="BN754" s="162"/>
      <c r="BO754" s="162"/>
      <c r="BP754" s="162"/>
      <c r="BQ754" s="162"/>
      <c r="BR754" s="162"/>
      <c r="BS754" s="162"/>
      <c r="EF754" s="149"/>
    </row>
    <row r="755" spans="1:136" ht="15.75" customHeight="1">
      <c r="A755" s="166"/>
      <c r="B755" s="149"/>
      <c r="C755" s="167"/>
      <c r="D755" s="151"/>
      <c r="Z755" s="149"/>
      <c r="BB755" s="213"/>
      <c r="BC755" s="162"/>
      <c r="BD755" s="162"/>
      <c r="BE755" s="162"/>
      <c r="BF755" s="162"/>
      <c r="BG755" s="162"/>
      <c r="BH755" s="162"/>
      <c r="BI755" s="162"/>
      <c r="BJ755" s="162"/>
      <c r="BK755" s="162"/>
      <c r="BL755" s="162"/>
      <c r="BM755" s="162"/>
      <c r="BN755" s="162"/>
      <c r="BO755" s="162"/>
      <c r="BP755" s="162"/>
      <c r="BQ755" s="162"/>
      <c r="BR755" s="162"/>
      <c r="BS755" s="162"/>
      <c r="EF755" s="149"/>
    </row>
    <row r="756" spans="1:136" ht="15.75" customHeight="1">
      <c r="A756" s="166"/>
      <c r="B756" s="149"/>
      <c r="C756" s="167"/>
      <c r="D756" s="151"/>
      <c r="Z756" s="149"/>
      <c r="BB756" s="213"/>
      <c r="BC756" s="162"/>
      <c r="BD756" s="162"/>
      <c r="BE756" s="162"/>
      <c r="BF756" s="162"/>
      <c r="BG756" s="162"/>
      <c r="BH756" s="162"/>
      <c r="BI756" s="162"/>
      <c r="BJ756" s="162"/>
      <c r="BK756" s="162"/>
      <c r="BL756" s="162"/>
      <c r="BM756" s="162"/>
      <c r="BN756" s="162"/>
      <c r="BO756" s="162"/>
      <c r="BP756" s="162"/>
      <c r="BQ756" s="162"/>
      <c r="BR756" s="162"/>
      <c r="BS756" s="162"/>
      <c r="EF756" s="149"/>
    </row>
    <row r="757" spans="1:136" ht="15.75" customHeight="1">
      <c r="A757" s="166"/>
      <c r="B757" s="149"/>
      <c r="C757" s="167"/>
      <c r="D757" s="151"/>
      <c r="Z757" s="149"/>
      <c r="BB757" s="213"/>
      <c r="BC757" s="162"/>
      <c r="BD757" s="162"/>
      <c r="BE757" s="162"/>
      <c r="BF757" s="162"/>
      <c r="BG757" s="162"/>
      <c r="BH757" s="162"/>
      <c r="BI757" s="162"/>
      <c r="BJ757" s="162"/>
      <c r="BK757" s="162"/>
      <c r="BL757" s="162"/>
      <c r="BM757" s="162"/>
      <c r="BN757" s="162"/>
      <c r="BO757" s="162"/>
      <c r="BP757" s="162"/>
      <c r="BQ757" s="162"/>
      <c r="BR757" s="162"/>
      <c r="BS757" s="162"/>
      <c r="EF757" s="149"/>
    </row>
    <row r="758" spans="1:136" ht="15.75" customHeight="1">
      <c r="A758" s="166"/>
      <c r="B758" s="149"/>
      <c r="C758" s="167"/>
      <c r="D758" s="151"/>
      <c r="Z758" s="149"/>
      <c r="BB758" s="213"/>
      <c r="BC758" s="162"/>
      <c r="BD758" s="162"/>
      <c r="BE758" s="162"/>
      <c r="BF758" s="162"/>
      <c r="BG758" s="162"/>
      <c r="BH758" s="162"/>
      <c r="BI758" s="162"/>
      <c r="BJ758" s="162"/>
      <c r="BK758" s="162"/>
      <c r="BL758" s="162"/>
      <c r="BM758" s="162"/>
      <c r="BN758" s="162"/>
      <c r="BO758" s="162"/>
      <c r="BP758" s="162"/>
      <c r="BQ758" s="162"/>
      <c r="BR758" s="162"/>
      <c r="BS758" s="162"/>
      <c r="EF758" s="149"/>
    </row>
    <row r="759" spans="1:136" ht="15.75" customHeight="1">
      <c r="A759" s="166"/>
      <c r="B759" s="149"/>
      <c r="C759" s="167"/>
      <c r="D759" s="151"/>
      <c r="Z759" s="149"/>
      <c r="BB759" s="213"/>
      <c r="BC759" s="162"/>
      <c r="BD759" s="162"/>
      <c r="BE759" s="162"/>
      <c r="BF759" s="162"/>
      <c r="BG759" s="162"/>
      <c r="BH759" s="162"/>
      <c r="BI759" s="162"/>
      <c r="BJ759" s="162"/>
      <c r="BK759" s="162"/>
      <c r="BL759" s="162"/>
      <c r="BM759" s="162"/>
      <c r="BN759" s="162"/>
      <c r="BO759" s="162"/>
      <c r="BP759" s="162"/>
      <c r="BQ759" s="162"/>
      <c r="BR759" s="162"/>
      <c r="BS759" s="162"/>
      <c r="EF759" s="149"/>
    </row>
    <row r="760" spans="1:136" ht="15.75" customHeight="1">
      <c r="A760" s="166"/>
      <c r="B760" s="149"/>
      <c r="C760" s="167"/>
      <c r="D760" s="151"/>
      <c r="Z760" s="149"/>
      <c r="BB760" s="213"/>
      <c r="BC760" s="162"/>
      <c r="BD760" s="162"/>
      <c r="BE760" s="162"/>
      <c r="BF760" s="162"/>
      <c r="BG760" s="162"/>
      <c r="BH760" s="162"/>
      <c r="BI760" s="162"/>
      <c r="BJ760" s="162"/>
      <c r="BK760" s="162"/>
      <c r="BL760" s="162"/>
      <c r="BM760" s="162"/>
      <c r="BN760" s="162"/>
      <c r="BO760" s="162"/>
      <c r="BP760" s="162"/>
      <c r="BQ760" s="162"/>
      <c r="BR760" s="162"/>
      <c r="BS760" s="162"/>
      <c r="EF760" s="149"/>
    </row>
    <row r="761" spans="1:136" ht="15.75" customHeight="1">
      <c r="A761" s="166"/>
      <c r="B761" s="149"/>
      <c r="C761" s="167"/>
      <c r="D761" s="151"/>
      <c r="Z761" s="149"/>
      <c r="BB761" s="213"/>
      <c r="BC761" s="162"/>
      <c r="BD761" s="162"/>
      <c r="BE761" s="162"/>
      <c r="BF761" s="162"/>
      <c r="BG761" s="162"/>
      <c r="BH761" s="162"/>
      <c r="BI761" s="162"/>
      <c r="BJ761" s="162"/>
      <c r="BK761" s="162"/>
      <c r="BL761" s="162"/>
      <c r="BM761" s="162"/>
      <c r="BN761" s="162"/>
      <c r="BO761" s="162"/>
      <c r="BP761" s="162"/>
      <c r="BQ761" s="162"/>
      <c r="BR761" s="162"/>
      <c r="BS761" s="162"/>
      <c r="EF761" s="149"/>
    </row>
    <row r="762" spans="1:136" ht="15.75" customHeight="1">
      <c r="A762" s="166"/>
      <c r="B762" s="149"/>
      <c r="C762" s="167"/>
      <c r="D762" s="151"/>
      <c r="Z762" s="149"/>
      <c r="BB762" s="213"/>
      <c r="BC762" s="162"/>
      <c r="BD762" s="162"/>
      <c r="BE762" s="162"/>
      <c r="BF762" s="162"/>
      <c r="BG762" s="162"/>
      <c r="BH762" s="162"/>
      <c r="BI762" s="162"/>
      <c r="BJ762" s="162"/>
      <c r="BK762" s="162"/>
      <c r="BL762" s="162"/>
      <c r="BM762" s="162"/>
      <c r="BN762" s="162"/>
      <c r="BO762" s="162"/>
      <c r="BP762" s="162"/>
      <c r="BQ762" s="162"/>
      <c r="BR762" s="162"/>
      <c r="BS762" s="162"/>
      <c r="EF762" s="149"/>
    </row>
    <row r="763" spans="1:136" ht="15.75" customHeight="1">
      <c r="A763" s="166"/>
      <c r="B763" s="149"/>
      <c r="C763" s="167"/>
      <c r="D763" s="151"/>
      <c r="Z763" s="149"/>
      <c r="BB763" s="213"/>
      <c r="BC763" s="162"/>
      <c r="BD763" s="162"/>
      <c r="BE763" s="162"/>
      <c r="BF763" s="162"/>
      <c r="BG763" s="162"/>
      <c r="BH763" s="162"/>
      <c r="BI763" s="162"/>
      <c r="BJ763" s="162"/>
      <c r="BK763" s="162"/>
      <c r="BL763" s="162"/>
      <c r="BM763" s="162"/>
      <c r="BN763" s="162"/>
      <c r="BO763" s="162"/>
      <c r="BP763" s="162"/>
      <c r="BQ763" s="162"/>
      <c r="BR763" s="162"/>
      <c r="BS763" s="162"/>
      <c r="EF763" s="149"/>
    </row>
    <row r="764" spans="1:136" ht="15.75" customHeight="1">
      <c r="A764" s="166"/>
      <c r="B764" s="149"/>
      <c r="C764" s="167"/>
      <c r="D764" s="151"/>
      <c r="Z764" s="149"/>
      <c r="BB764" s="213"/>
      <c r="BC764" s="162"/>
      <c r="BD764" s="162"/>
      <c r="BE764" s="162"/>
      <c r="BF764" s="162"/>
      <c r="BG764" s="162"/>
      <c r="BH764" s="162"/>
      <c r="BI764" s="162"/>
      <c r="BJ764" s="162"/>
      <c r="BK764" s="162"/>
      <c r="BL764" s="162"/>
      <c r="BM764" s="162"/>
      <c r="BN764" s="162"/>
      <c r="BO764" s="162"/>
      <c r="BP764" s="162"/>
      <c r="BQ764" s="162"/>
      <c r="BR764" s="162"/>
      <c r="BS764" s="162"/>
      <c r="EF764" s="149"/>
    </row>
    <row r="765" spans="1:136" ht="15.75" customHeight="1">
      <c r="A765" s="166"/>
      <c r="B765" s="149"/>
      <c r="C765" s="167"/>
      <c r="D765" s="151"/>
      <c r="Z765" s="149"/>
      <c r="BB765" s="213"/>
      <c r="BC765" s="162"/>
      <c r="BD765" s="162"/>
      <c r="BE765" s="162"/>
      <c r="BF765" s="162"/>
      <c r="BG765" s="162"/>
      <c r="BH765" s="162"/>
      <c r="BI765" s="162"/>
      <c r="BJ765" s="162"/>
      <c r="BK765" s="162"/>
      <c r="BL765" s="162"/>
      <c r="BM765" s="162"/>
      <c r="BN765" s="162"/>
      <c r="BO765" s="162"/>
      <c r="BP765" s="162"/>
      <c r="BQ765" s="162"/>
      <c r="BR765" s="162"/>
      <c r="BS765" s="162"/>
      <c r="EF765" s="149"/>
    </row>
    <row r="766" spans="1:136" ht="15.75" customHeight="1">
      <c r="A766" s="166"/>
      <c r="B766" s="149"/>
      <c r="C766" s="167"/>
      <c r="D766" s="151"/>
      <c r="Z766" s="149"/>
      <c r="BB766" s="213"/>
      <c r="BC766" s="162"/>
      <c r="BD766" s="162"/>
      <c r="BE766" s="162"/>
      <c r="BF766" s="162"/>
      <c r="BG766" s="162"/>
      <c r="BH766" s="162"/>
      <c r="BI766" s="162"/>
      <c r="BJ766" s="162"/>
      <c r="BK766" s="162"/>
      <c r="BL766" s="162"/>
      <c r="BM766" s="162"/>
      <c r="BN766" s="162"/>
      <c r="BO766" s="162"/>
      <c r="BP766" s="162"/>
      <c r="BQ766" s="162"/>
      <c r="BR766" s="162"/>
      <c r="BS766" s="162"/>
      <c r="EF766" s="149"/>
    </row>
    <row r="767" spans="1:136" ht="15.75" customHeight="1">
      <c r="A767" s="166"/>
      <c r="B767" s="149"/>
      <c r="C767" s="167"/>
      <c r="D767" s="151"/>
      <c r="Z767" s="149"/>
      <c r="BB767" s="213"/>
      <c r="BC767" s="162"/>
      <c r="BD767" s="162"/>
      <c r="BE767" s="162"/>
      <c r="BF767" s="162"/>
      <c r="BG767" s="162"/>
      <c r="BH767" s="162"/>
      <c r="BI767" s="162"/>
      <c r="BJ767" s="162"/>
      <c r="BK767" s="162"/>
      <c r="BL767" s="162"/>
      <c r="BM767" s="162"/>
      <c r="BN767" s="162"/>
      <c r="BO767" s="162"/>
      <c r="BP767" s="162"/>
      <c r="BQ767" s="162"/>
      <c r="BR767" s="162"/>
      <c r="BS767" s="162"/>
      <c r="EF767" s="149"/>
    </row>
    <row r="768" spans="1:136" ht="15.75" customHeight="1">
      <c r="A768" s="166"/>
      <c r="B768" s="149"/>
      <c r="C768" s="167"/>
      <c r="D768" s="151"/>
      <c r="Z768" s="149"/>
      <c r="BB768" s="213"/>
      <c r="BC768" s="162"/>
      <c r="BD768" s="162"/>
      <c r="BE768" s="162"/>
      <c r="BF768" s="162"/>
      <c r="BG768" s="162"/>
      <c r="BH768" s="162"/>
      <c r="BI768" s="162"/>
      <c r="BJ768" s="162"/>
      <c r="BK768" s="162"/>
      <c r="BL768" s="162"/>
      <c r="BM768" s="162"/>
      <c r="BN768" s="162"/>
      <c r="BO768" s="162"/>
      <c r="BP768" s="162"/>
      <c r="BQ768" s="162"/>
      <c r="BR768" s="162"/>
      <c r="BS768" s="162"/>
      <c r="EF768" s="149"/>
    </row>
    <row r="769" spans="1:136" ht="15.75" customHeight="1">
      <c r="A769" s="166"/>
      <c r="B769" s="149"/>
      <c r="C769" s="167"/>
      <c r="D769" s="151"/>
      <c r="Z769" s="149"/>
      <c r="BB769" s="213"/>
      <c r="BC769" s="162"/>
      <c r="BD769" s="162"/>
      <c r="BE769" s="162"/>
      <c r="BF769" s="162"/>
      <c r="BG769" s="162"/>
      <c r="BH769" s="162"/>
      <c r="BI769" s="162"/>
      <c r="BJ769" s="162"/>
      <c r="BK769" s="162"/>
      <c r="BL769" s="162"/>
      <c r="BM769" s="162"/>
      <c r="BN769" s="162"/>
      <c r="BO769" s="162"/>
      <c r="BP769" s="162"/>
      <c r="BQ769" s="162"/>
      <c r="BR769" s="162"/>
      <c r="BS769" s="162"/>
      <c r="EF769" s="149"/>
    </row>
    <row r="770" spans="1:136" ht="15.75" customHeight="1">
      <c r="A770" s="166"/>
      <c r="B770" s="149"/>
      <c r="C770" s="167"/>
      <c r="D770" s="151"/>
      <c r="Z770" s="149"/>
      <c r="BB770" s="213"/>
      <c r="BC770" s="162"/>
      <c r="BD770" s="162"/>
      <c r="BE770" s="162"/>
      <c r="BF770" s="162"/>
      <c r="BG770" s="162"/>
      <c r="BH770" s="162"/>
      <c r="BI770" s="162"/>
      <c r="BJ770" s="162"/>
      <c r="BK770" s="162"/>
      <c r="BL770" s="162"/>
      <c r="BM770" s="162"/>
      <c r="BN770" s="162"/>
      <c r="BO770" s="162"/>
      <c r="BP770" s="162"/>
      <c r="BQ770" s="162"/>
      <c r="BR770" s="162"/>
      <c r="BS770" s="162"/>
      <c r="EF770" s="149"/>
    </row>
    <row r="771" spans="1:136" ht="15.75" customHeight="1">
      <c r="A771" s="166"/>
      <c r="B771" s="149"/>
      <c r="C771" s="167"/>
      <c r="D771" s="151"/>
      <c r="Z771" s="149"/>
      <c r="BB771" s="213"/>
      <c r="BC771" s="162"/>
      <c r="BD771" s="162"/>
      <c r="BE771" s="162"/>
      <c r="BF771" s="162"/>
      <c r="BG771" s="162"/>
      <c r="BH771" s="162"/>
      <c r="BI771" s="162"/>
      <c r="BJ771" s="162"/>
      <c r="BK771" s="162"/>
      <c r="BL771" s="162"/>
      <c r="BM771" s="162"/>
      <c r="BN771" s="162"/>
      <c r="BO771" s="162"/>
      <c r="BP771" s="162"/>
      <c r="BQ771" s="162"/>
      <c r="BR771" s="162"/>
      <c r="BS771" s="162"/>
      <c r="EF771" s="149"/>
    </row>
    <row r="772" spans="1:136" ht="15.75" customHeight="1">
      <c r="A772" s="166"/>
      <c r="B772" s="149"/>
      <c r="C772" s="167"/>
      <c r="D772" s="151"/>
      <c r="Z772" s="149"/>
      <c r="BB772" s="213"/>
      <c r="BC772" s="162"/>
      <c r="BD772" s="162"/>
      <c r="BE772" s="162"/>
      <c r="BF772" s="162"/>
      <c r="BG772" s="162"/>
      <c r="BH772" s="162"/>
      <c r="BI772" s="162"/>
      <c r="BJ772" s="162"/>
      <c r="BK772" s="162"/>
      <c r="BL772" s="162"/>
      <c r="BM772" s="162"/>
      <c r="BN772" s="162"/>
      <c r="BO772" s="162"/>
      <c r="BP772" s="162"/>
      <c r="BQ772" s="162"/>
      <c r="BR772" s="162"/>
      <c r="BS772" s="162"/>
      <c r="EF772" s="149"/>
    </row>
    <row r="773" spans="1:136" ht="15.75" customHeight="1">
      <c r="A773" s="166"/>
      <c r="B773" s="149"/>
      <c r="C773" s="167"/>
      <c r="D773" s="151"/>
      <c r="Z773" s="149"/>
      <c r="BB773" s="213"/>
      <c r="BC773" s="162"/>
      <c r="BD773" s="162"/>
      <c r="BE773" s="162"/>
      <c r="BF773" s="162"/>
      <c r="BG773" s="162"/>
      <c r="BH773" s="162"/>
      <c r="BI773" s="162"/>
      <c r="BJ773" s="162"/>
      <c r="BK773" s="162"/>
      <c r="BL773" s="162"/>
      <c r="BM773" s="162"/>
      <c r="BN773" s="162"/>
      <c r="BO773" s="162"/>
      <c r="BP773" s="162"/>
      <c r="BQ773" s="162"/>
      <c r="BR773" s="162"/>
      <c r="BS773" s="162"/>
      <c r="EF773" s="149"/>
    </row>
    <row r="774" spans="1:136" ht="15.75" customHeight="1">
      <c r="A774" s="166"/>
      <c r="B774" s="149"/>
      <c r="C774" s="167"/>
      <c r="D774" s="151"/>
      <c r="Z774" s="149"/>
      <c r="BB774" s="213"/>
      <c r="BC774" s="162"/>
      <c r="BD774" s="162"/>
      <c r="BE774" s="162"/>
      <c r="BF774" s="162"/>
      <c r="BG774" s="162"/>
      <c r="BH774" s="162"/>
      <c r="BI774" s="162"/>
      <c r="BJ774" s="162"/>
      <c r="BK774" s="162"/>
      <c r="BL774" s="162"/>
      <c r="BM774" s="162"/>
      <c r="BN774" s="162"/>
      <c r="BO774" s="162"/>
      <c r="BP774" s="162"/>
      <c r="BQ774" s="162"/>
      <c r="BR774" s="162"/>
      <c r="BS774" s="162"/>
      <c r="EF774" s="149"/>
    </row>
    <row r="775" spans="1:136" ht="15.75" customHeight="1">
      <c r="A775" s="166"/>
      <c r="B775" s="149"/>
      <c r="C775" s="167"/>
      <c r="D775" s="151"/>
      <c r="Z775" s="149"/>
      <c r="BB775" s="213"/>
      <c r="BC775" s="162"/>
      <c r="BD775" s="162"/>
      <c r="BE775" s="162"/>
      <c r="BF775" s="162"/>
      <c r="BG775" s="162"/>
      <c r="BH775" s="162"/>
      <c r="BI775" s="162"/>
      <c r="BJ775" s="162"/>
      <c r="BK775" s="162"/>
      <c r="BL775" s="162"/>
      <c r="BM775" s="162"/>
      <c r="BN775" s="162"/>
      <c r="BO775" s="162"/>
      <c r="BP775" s="162"/>
      <c r="BQ775" s="162"/>
      <c r="BR775" s="162"/>
      <c r="BS775" s="162"/>
      <c r="EF775" s="149"/>
    </row>
    <row r="776" spans="1:136" ht="15.75" customHeight="1">
      <c r="A776" s="166"/>
      <c r="B776" s="149"/>
      <c r="C776" s="167"/>
      <c r="D776" s="151"/>
      <c r="Z776" s="149"/>
      <c r="BB776" s="213"/>
      <c r="BC776" s="162"/>
      <c r="BD776" s="162"/>
      <c r="BE776" s="162"/>
      <c r="BF776" s="162"/>
      <c r="BG776" s="162"/>
      <c r="BH776" s="162"/>
      <c r="BI776" s="162"/>
      <c r="BJ776" s="162"/>
      <c r="BK776" s="162"/>
      <c r="BL776" s="162"/>
      <c r="BM776" s="162"/>
      <c r="BN776" s="162"/>
      <c r="BO776" s="162"/>
      <c r="BP776" s="162"/>
      <c r="BQ776" s="162"/>
      <c r="BR776" s="162"/>
      <c r="BS776" s="162"/>
      <c r="EF776" s="149"/>
    </row>
    <row r="777" spans="1:136" ht="15.75" customHeight="1">
      <c r="A777" s="166"/>
      <c r="B777" s="149"/>
      <c r="C777" s="167"/>
      <c r="D777" s="151"/>
      <c r="Z777" s="149"/>
      <c r="BB777" s="213"/>
      <c r="BC777" s="162"/>
      <c r="BD777" s="162"/>
      <c r="BE777" s="162"/>
      <c r="BF777" s="162"/>
      <c r="BG777" s="162"/>
      <c r="BH777" s="162"/>
      <c r="BI777" s="162"/>
      <c r="BJ777" s="162"/>
      <c r="BK777" s="162"/>
      <c r="BL777" s="162"/>
      <c r="BM777" s="162"/>
      <c r="BN777" s="162"/>
      <c r="BO777" s="162"/>
      <c r="BP777" s="162"/>
      <c r="BQ777" s="162"/>
      <c r="BR777" s="162"/>
      <c r="BS777" s="162"/>
      <c r="EF777" s="149"/>
    </row>
    <row r="778" spans="1:136" ht="15.75" customHeight="1">
      <c r="A778" s="166"/>
      <c r="B778" s="149"/>
      <c r="C778" s="167"/>
      <c r="D778" s="151"/>
      <c r="Z778" s="149"/>
      <c r="BB778" s="213"/>
      <c r="BC778" s="162"/>
      <c r="BD778" s="162"/>
      <c r="BE778" s="162"/>
      <c r="BF778" s="162"/>
      <c r="BG778" s="162"/>
      <c r="BH778" s="162"/>
      <c r="BI778" s="162"/>
      <c r="BJ778" s="162"/>
      <c r="BK778" s="162"/>
      <c r="BL778" s="162"/>
      <c r="BM778" s="162"/>
      <c r="BN778" s="162"/>
      <c r="BO778" s="162"/>
      <c r="BP778" s="162"/>
      <c r="BQ778" s="162"/>
      <c r="BR778" s="162"/>
      <c r="BS778" s="162"/>
      <c r="EF778" s="149"/>
    </row>
    <row r="779" spans="1:136" ht="15.75" customHeight="1">
      <c r="A779" s="166"/>
      <c r="B779" s="149"/>
      <c r="C779" s="167"/>
      <c r="D779" s="151"/>
      <c r="Z779" s="149"/>
      <c r="BB779" s="213"/>
      <c r="BC779" s="162"/>
      <c r="BD779" s="162"/>
      <c r="BE779" s="162"/>
      <c r="BF779" s="162"/>
      <c r="BG779" s="162"/>
      <c r="BH779" s="162"/>
      <c r="BI779" s="162"/>
      <c r="BJ779" s="162"/>
      <c r="BK779" s="162"/>
      <c r="BL779" s="162"/>
      <c r="BM779" s="162"/>
      <c r="BN779" s="162"/>
      <c r="BO779" s="162"/>
      <c r="BP779" s="162"/>
      <c r="BQ779" s="162"/>
      <c r="BR779" s="162"/>
      <c r="BS779" s="162"/>
      <c r="EF779" s="149"/>
    </row>
    <row r="780" spans="1:136" ht="15.75" customHeight="1">
      <c r="A780" s="166"/>
      <c r="B780" s="149"/>
      <c r="C780" s="167"/>
      <c r="D780" s="151"/>
      <c r="Z780" s="149"/>
      <c r="BB780" s="213"/>
      <c r="BC780" s="162"/>
      <c r="BD780" s="162"/>
      <c r="BE780" s="162"/>
      <c r="BF780" s="162"/>
      <c r="BG780" s="162"/>
      <c r="BH780" s="162"/>
      <c r="BI780" s="162"/>
      <c r="BJ780" s="162"/>
      <c r="BK780" s="162"/>
      <c r="BL780" s="162"/>
      <c r="BM780" s="162"/>
      <c r="BN780" s="162"/>
      <c r="BO780" s="162"/>
      <c r="BP780" s="162"/>
      <c r="BQ780" s="162"/>
      <c r="BR780" s="162"/>
      <c r="BS780" s="162"/>
      <c r="EF780" s="149"/>
    </row>
    <row r="781" spans="1:136" ht="15.75" customHeight="1">
      <c r="A781" s="166"/>
      <c r="B781" s="149"/>
      <c r="C781" s="167"/>
      <c r="D781" s="151"/>
      <c r="Z781" s="149"/>
      <c r="BB781" s="213"/>
      <c r="BC781" s="162"/>
      <c r="BD781" s="162"/>
      <c r="BE781" s="162"/>
      <c r="BF781" s="162"/>
      <c r="BG781" s="162"/>
      <c r="BH781" s="162"/>
      <c r="BI781" s="162"/>
      <c r="BJ781" s="162"/>
      <c r="BK781" s="162"/>
      <c r="BL781" s="162"/>
      <c r="BM781" s="162"/>
      <c r="BN781" s="162"/>
      <c r="BO781" s="162"/>
      <c r="BP781" s="162"/>
      <c r="BQ781" s="162"/>
      <c r="BR781" s="162"/>
      <c r="BS781" s="162"/>
      <c r="EF781" s="149"/>
    </row>
    <row r="782" spans="1:136" ht="15.75" customHeight="1">
      <c r="A782" s="166"/>
      <c r="B782" s="149"/>
      <c r="C782" s="167"/>
      <c r="D782" s="151"/>
      <c r="Z782" s="149"/>
      <c r="BB782" s="213"/>
      <c r="BC782" s="162"/>
      <c r="BD782" s="162"/>
      <c r="BE782" s="162"/>
      <c r="BF782" s="162"/>
      <c r="BG782" s="162"/>
      <c r="BH782" s="162"/>
      <c r="BI782" s="162"/>
      <c r="BJ782" s="162"/>
      <c r="BK782" s="162"/>
      <c r="BL782" s="162"/>
      <c r="BM782" s="162"/>
      <c r="BN782" s="162"/>
      <c r="BO782" s="162"/>
      <c r="BP782" s="162"/>
      <c r="BQ782" s="162"/>
      <c r="BR782" s="162"/>
      <c r="BS782" s="162"/>
      <c r="EF782" s="149"/>
    </row>
    <row r="783" spans="1:136" ht="15.75" customHeight="1">
      <c r="A783" s="166"/>
      <c r="B783" s="149"/>
      <c r="C783" s="167"/>
      <c r="D783" s="151"/>
      <c r="Z783" s="149"/>
      <c r="BB783" s="213"/>
      <c r="BC783" s="162"/>
      <c r="BD783" s="162"/>
      <c r="BE783" s="162"/>
      <c r="BF783" s="162"/>
      <c r="BG783" s="162"/>
      <c r="BH783" s="162"/>
      <c r="BI783" s="162"/>
      <c r="BJ783" s="162"/>
      <c r="BK783" s="162"/>
      <c r="BL783" s="162"/>
      <c r="BM783" s="162"/>
      <c r="BN783" s="162"/>
      <c r="BO783" s="162"/>
      <c r="BP783" s="162"/>
      <c r="BQ783" s="162"/>
      <c r="BR783" s="162"/>
      <c r="BS783" s="162"/>
      <c r="EF783" s="149"/>
    </row>
    <row r="784" spans="1:136" ht="15.75" customHeight="1">
      <c r="A784" s="166"/>
      <c r="B784" s="149"/>
      <c r="C784" s="167"/>
      <c r="D784" s="151"/>
      <c r="Z784" s="149"/>
      <c r="BB784" s="213"/>
      <c r="BC784" s="162"/>
      <c r="BD784" s="162"/>
      <c r="BE784" s="162"/>
      <c r="BF784" s="162"/>
      <c r="BG784" s="162"/>
      <c r="BH784" s="162"/>
      <c r="BI784" s="162"/>
      <c r="BJ784" s="162"/>
      <c r="BK784" s="162"/>
      <c r="BL784" s="162"/>
      <c r="BM784" s="162"/>
      <c r="BN784" s="162"/>
      <c r="BO784" s="162"/>
      <c r="BP784" s="162"/>
      <c r="BQ784" s="162"/>
      <c r="BR784" s="162"/>
      <c r="BS784" s="162"/>
      <c r="EF784" s="149"/>
    </row>
    <row r="785" spans="1:136" ht="15.75" customHeight="1">
      <c r="A785" s="166"/>
      <c r="B785" s="149"/>
      <c r="C785" s="167"/>
      <c r="D785" s="151"/>
      <c r="Z785" s="149"/>
      <c r="BB785" s="213"/>
      <c r="BC785" s="162"/>
      <c r="BD785" s="162"/>
      <c r="BE785" s="162"/>
      <c r="BF785" s="162"/>
      <c r="BG785" s="162"/>
      <c r="BH785" s="162"/>
      <c r="BI785" s="162"/>
      <c r="BJ785" s="162"/>
      <c r="BK785" s="162"/>
      <c r="BL785" s="162"/>
      <c r="BM785" s="162"/>
      <c r="BN785" s="162"/>
      <c r="BO785" s="162"/>
      <c r="BP785" s="162"/>
      <c r="BQ785" s="162"/>
      <c r="BR785" s="162"/>
      <c r="BS785" s="162"/>
      <c r="EF785" s="149"/>
    </row>
    <row r="786" spans="1:136" ht="15.75" customHeight="1">
      <c r="A786" s="166"/>
      <c r="B786" s="149"/>
      <c r="C786" s="167"/>
      <c r="D786" s="151"/>
      <c r="Z786" s="149"/>
      <c r="BB786" s="213"/>
      <c r="BC786" s="162"/>
      <c r="BD786" s="162"/>
      <c r="BE786" s="162"/>
      <c r="BF786" s="162"/>
      <c r="BG786" s="162"/>
      <c r="BH786" s="162"/>
      <c r="BI786" s="162"/>
      <c r="BJ786" s="162"/>
      <c r="BK786" s="162"/>
      <c r="BL786" s="162"/>
      <c r="BM786" s="162"/>
      <c r="BN786" s="162"/>
      <c r="BO786" s="162"/>
      <c r="BP786" s="162"/>
      <c r="BQ786" s="162"/>
      <c r="BR786" s="162"/>
      <c r="BS786" s="162"/>
      <c r="EF786" s="149"/>
    </row>
    <row r="787" spans="1:136" ht="15.75" customHeight="1">
      <c r="A787" s="166"/>
      <c r="B787" s="149"/>
      <c r="C787" s="167"/>
      <c r="D787" s="151"/>
      <c r="Z787" s="149"/>
      <c r="BB787" s="213"/>
      <c r="BC787" s="162"/>
      <c r="BD787" s="162"/>
      <c r="BE787" s="162"/>
      <c r="BF787" s="162"/>
      <c r="BG787" s="162"/>
      <c r="BH787" s="162"/>
      <c r="BI787" s="162"/>
      <c r="BJ787" s="162"/>
      <c r="BK787" s="162"/>
      <c r="BL787" s="162"/>
      <c r="BM787" s="162"/>
      <c r="BN787" s="162"/>
      <c r="BO787" s="162"/>
      <c r="BP787" s="162"/>
      <c r="BQ787" s="162"/>
      <c r="BR787" s="162"/>
      <c r="BS787" s="162"/>
      <c r="EF787" s="149"/>
    </row>
    <row r="788" spans="1:136" ht="15.75" customHeight="1">
      <c r="A788" s="166"/>
      <c r="B788" s="149"/>
      <c r="C788" s="167"/>
      <c r="D788" s="151"/>
      <c r="Z788" s="149"/>
      <c r="BB788" s="213"/>
      <c r="BC788" s="162"/>
      <c r="BD788" s="162"/>
      <c r="BE788" s="162"/>
      <c r="BF788" s="162"/>
      <c r="BG788" s="162"/>
      <c r="BH788" s="162"/>
      <c r="BI788" s="162"/>
      <c r="BJ788" s="162"/>
      <c r="BK788" s="162"/>
      <c r="BL788" s="162"/>
      <c r="BM788" s="162"/>
      <c r="BN788" s="162"/>
      <c r="BO788" s="162"/>
      <c r="BP788" s="162"/>
      <c r="BQ788" s="162"/>
      <c r="BR788" s="162"/>
      <c r="BS788" s="162"/>
      <c r="EF788" s="149"/>
    </row>
    <row r="789" spans="1:136" ht="15.75" customHeight="1">
      <c r="A789" s="166"/>
      <c r="B789" s="149"/>
      <c r="C789" s="167"/>
      <c r="D789" s="151"/>
      <c r="Z789" s="149"/>
      <c r="BB789" s="213"/>
      <c r="BC789" s="162"/>
      <c r="BD789" s="162"/>
      <c r="BE789" s="162"/>
      <c r="BF789" s="162"/>
      <c r="BG789" s="162"/>
      <c r="BH789" s="162"/>
      <c r="BI789" s="162"/>
      <c r="BJ789" s="162"/>
      <c r="BK789" s="162"/>
      <c r="BL789" s="162"/>
      <c r="BM789" s="162"/>
      <c r="BN789" s="162"/>
      <c r="BO789" s="162"/>
      <c r="BP789" s="162"/>
      <c r="BQ789" s="162"/>
      <c r="BR789" s="162"/>
      <c r="BS789" s="162"/>
      <c r="EF789" s="149"/>
    </row>
    <row r="790" spans="1:136" ht="15.75" customHeight="1">
      <c r="A790" s="166"/>
      <c r="B790" s="149"/>
      <c r="C790" s="167"/>
      <c r="D790" s="151"/>
      <c r="Z790" s="149"/>
      <c r="BB790" s="213"/>
      <c r="BC790" s="162"/>
      <c r="BD790" s="162"/>
      <c r="BE790" s="162"/>
      <c r="BF790" s="162"/>
      <c r="BG790" s="162"/>
      <c r="BH790" s="162"/>
      <c r="BI790" s="162"/>
      <c r="BJ790" s="162"/>
      <c r="BK790" s="162"/>
      <c r="BL790" s="162"/>
      <c r="BM790" s="162"/>
      <c r="BN790" s="162"/>
      <c r="BO790" s="162"/>
      <c r="BP790" s="162"/>
      <c r="BQ790" s="162"/>
      <c r="BR790" s="162"/>
      <c r="BS790" s="162"/>
      <c r="EF790" s="149"/>
    </row>
    <row r="791" spans="1:136" ht="15.75" customHeight="1">
      <c r="A791" s="166"/>
      <c r="B791" s="149"/>
      <c r="C791" s="167"/>
      <c r="D791" s="151"/>
      <c r="Z791" s="149"/>
      <c r="BB791" s="213"/>
      <c r="BC791" s="162"/>
      <c r="BD791" s="162"/>
      <c r="BE791" s="162"/>
      <c r="BF791" s="162"/>
      <c r="BG791" s="162"/>
      <c r="BH791" s="162"/>
      <c r="BI791" s="162"/>
      <c r="BJ791" s="162"/>
      <c r="BK791" s="162"/>
      <c r="BL791" s="162"/>
      <c r="BM791" s="162"/>
      <c r="BN791" s="162"/>
      <c r="BO791" s="162"/>
      <c r="BP791" s="162"/>
      <c r="BQ791" s="162"/>
      <c r="BR791" s="162"/>
      <c r="BS791" s="162"/>
      <c r="EF791" s="149"/>
    </row>
    <row r="792" spans="1:136" ht="15.75" customHeight="1">
      <c r="A792" s="166"/>
      <c r="B792" s="149"/>
      <c r="C792" s="167"/>
      <c r="D792" s="151"/>
      <c r="Z792" s="149"/>
      <c r="BB792" s="213"/>
      <c r="BC792" s="162"/>
      <c r="BD792" s="162"/>
      <c r="BE792" s="162"/>
      <c r="BF792" s="162"/>
      <c r="BG792" s="162"/>
      <c r="BH792" s="162"/>
      <c r="BI792" s="162"/>
      <c r="BJ792" s="162"/>
      <c r="BK792" s="162"/>
      <c r="BL792" s="162"/>
      <c r="BM792" s="162"/>
      <c r="BN792" s="162"/>
      <c r="BO792" s="162"/>
      <c r="BP792" s="162"/>
      <c r="BQ792" s="162"/>
      <c r="BR792" s="162"/>
      <c r="BS792" s="162"/>
      <c r="EF792" s="149"/>
    </row>
    <row r="793" spans="1:136" ht="15.75" customHeight="1">
      <c r="A793" s="166"/>
      <c r="B793" s="149"/>
      <c r="C793" s="167"/>
      <c r="D793" s="151"/>
      <c r="Z793" s="149"/>
      <c r="BB793" s="213"/>
      <c r="BC793" s="162"/>
      <c r="BD793" s="162"/>
      <c r="BE793" s="162"/>
      <c r="BF793" s="162"/>
      <c r="BG793" s="162"/>
      <c r="BH793" s="162"/>
      <c r="BI793" s="162"/>
      <c r="BJ793" s="162"/>
      <c r="BK793" s="162"/>
      <c r="BL793" s="162"/>
      <c r="BM793" s="162"/>
      <c r="BN793" s="162"/>
      <c r="BO793" s="162"/>
      <c r="BP793" s="162"/>
      <c r="BQ793" s="162"/>
      <c r="BR793" s="162"/>
      <c r="BS793" s="162"/>
      <c r="EF793" s="149"/>
    </row>
    <row r="794" spans="1:136" ht="15.75" customHeight="1">
      <c r="A794" s="166"/>
      <c r="B794" s="149"/>
      <c r="C794" s="167"/>
      <c r="D794" s="151"/>
      <c r="Z794" s="149"/>
      <c r="BB794" s="213"/>
      <c r="BC794" s="162"/>
      <c r="BD794" s="162"/>
      <c r="BE794" s="162"/>
      <c r="BF794" s="162"/>
      <c r="BG794" s="162"/>
      <c r="BH794" s="162"/>
      <c r="BI794" s="162"/>
      <c r="BJ794" s="162"/>
      <c r="BK794" s="162"/>
      <c r="BL794" s="162"/>
      <c r="BM794" s="162"/>
      <c r="BN794" s="162"/>
      <c r="BO794" s="162"/>
      <c r="BP794" s="162"/>
      <c r="BQ794" s="162"/>
      <c r="BR794" s="162"/>
      <c r="BS794" s="162"/>
      <c r="EF794" s="149"/>
    </row>
    <row r="795" spans="1:136" ht="15.75" customHeight="1">
      <c r="A795" s="166"/>
      <c r="B795" s="149"/>
      <c r="C795" s="167"/>
      <c r="D795" s="151"/>
      <c r="Z795" s="149"/>
      <c r="BB795" s="213"/>
      <c r="BC795" s="162"/>
      <c r="BD795" s="162"/>
      <c r="BE795" s="162"/>
      <c r="BF795" s="162"/>
      <c r="BG795" s="162"/>
      <c r="BH795" s="162"/>
      <c r="BI795" s="162"/>
      <c r="BJ795" s="162"/>
      <c r="BK795" s="162"/>
      <c r="BL795" s="162"/>
      <c r="BM795" s="162"/>
      <c r="BN795" s="162"/>
      <c r="BO795" s="162"/>
      <c r="BP795" s="162"/>
      <c r="BQ795" s="162"/>
      <c r="BR795" s="162"/>
      <c r="BS795" s="162"/>
      <c r="EF795" s="149"/>
    </row>
    <row r="796" spans="1:136" ht="15.75" customHeight="1">
      <c r="A796" s="166"/>
      <c r="B796" s="149"/>
      <c r="C796" s="167"/>
      <c r="D796" s="151"/>
      <c r="Z796" s="149"/>
      <c r="BB796" s="213"/>
      <c r="BC796" s="162"/>
      <c r="BD796" s="162"/>
      <c r="BE796" s="162"/>
      <c r="BF796" s="162"/>
      <c r="BG796" s="162"/>
      <c r="BH796" s="162"/>
      <c r="BI796" s="162"/>
      <c r="BJ796" s="162"/>
      <c r="BK796" s="162"/>
      <c r="BL796" s="162"/>
      <c r="BM796" s="162"/>
      <c r="BN796" s="162"/>
      <c r="BO796" s="162"/>
      <c r="BP796" s="162"/>
      <c r="BQ796" s="162"/>
      <c r="BR796" s="162"/>
      <c r="BS796" s="162"/>
      <c r="EF796" s="149"/>
    </row>
    <row r="797" spans="1:136" ht="15.75" customHeight="1">
      <c r="A797" s="166"/>
      <c r="B797" s="149"/>
      <c r="C797" s="167"/>
      <c r="D797" s="151"/>
      <c r="Z797" s="149"/>
      <c r="BB797" s="213"/>
      <c r="BC797" s="162"/>
      <c r="BD797" s="162"/>
      <c r="BE797" s="162"/>
      <c r="BF797" s="162"/>
      <c r="BG797" s="162"/>
      <c r="BH797" s="162"/>
      <c r="BI797" s="162"/>
      <c r="BJ797" s="162"/>
      <c r="BK797" s="162"/>
      <c r="BL797" s="162"/>
      <c r="BM797" s="162"/>
      <c r="BN797" s="162"/>
      <c r="BO797" s="162"/>
      <c r="BP797" s="162"/>
      <c r="BQ797" s="162"/>
      <c r="BR797" s="162"/>
      <c r="BS797" s="162"/>
      <c r="EF797" s="149"/>
    </row>
    <row r="798" spans="1:136" ht="15.75" customHeight="1">
      <c r="A798" s="166"/>
      <c r="B798" s="149"/>
      <c r="C798" s="167"/>
      <c r="D798" s="151"/>
      <c r="Z798" s="149"/>
      <c r="BB798" s="213"/>
      <c r="BC798" s="162"/>
      <c r="BD798" s="162"/>
      <c r="BE798" s="162"/>
      <c r="BF798" s="162"/>
      <c r="BG798" s="162"/>
      <c r="BH798" s="162"/>
      <c r="BI798" s="162"/>
      <c r="BJ798" s="162"/>
      <c r="BK798" s="162"/>
      <c r="BL798" s="162"/>
      <c r="BM798" s="162"/>
      <c r="BN798" s="162"/>
      <c r="BO798" s="162"/>
      <c r="BP798" s="162"/>
      <c r="BQ798" s="162"/>
      <c r="BR798" s="162"/>
      <c r="BS798" s="162"/>
      <c r="EF798" s="149"/>
    </row>
    <row r="799" spans="1:136" ht="15.75" customHeight="1">
      <c r="A799" s="166"/>
      <c r="B799" s="149"/>
      <c r="C799" s="167"/>
      <c r="D799" s="151"/>
      <c r="Z799" s="149"/>
      <c r="BB799" s="213"/>
      <c r="BC799" s="162"/>
      <c r="BD799" s="162"/>
      <c r="BE799" s="162"/>
      <c r="BF799" s="162"/>
      <c r="BG799" s="162"/>
      <c r="BH799" s="162"/>
      <c r="BI799" s="162"/>
      <c r="BJ799" s="162"/>
      <c r="BK799" s="162"/>
      <c r="BL799" s="162"/>
      <c r="BM799" s="162"/>
      <c r="BN799" s="162"/>
      <c r="BO799" s="162"/>
      <c r="BP799" s="162"/>
      <c r="BQ799" s="162"/>
      <c r="BR799" s="162"/>
      <c r="BS799" s="162"/>
      <c r="EF799" s="149"/>
    </row>
    <row r="800" spans="1:136" ht="15.75" customHeight="1">
      <c r="A800" s="166"/>
      <c r="B800" s="149"/>
      <c r="C800" s="167"/>
      <c r="D800" s="151"/>
      <c r="Z800" s="149"/>
      <c r="BB800" s="213"/>
      <c r="BC800" s="162"/>
      <c r="BD800" s="162"/>
      <c r="BE800" s="162"/>
      <c r="BF800" s="162"/>
      <c r="BG800" s="162"/>
      <c r="BH800" s="162"/>
      <c r="BI800" s="162"/>
      <c r="BJ800" s="162"/>
      <c r="BK800" s="162"/>
      <c r="BL800" s="162"/>
      <c r="BM800" s="162"/>
      <c r="BN800" s="162"/>
      <c r="BO800" s="162"/>
      <c r="BP800" s="162"/>
      <c r="BQ800" s="162"/>
      <c r="BR800" s="162"/>
      <c r="BS800" s="162"/>
      <c r="EF800" s="149"/>
    </row>
    <row r="801" spans="1:136" ht="15.75" customHeight="1">
      <c r="A801" s="166"/>
      <c r="B801" s="149"/>
      <c r="C801" s="167"/>
      <c r="D801" s="151"/>
      <c r="Z801" s="149"/>
      <c r="BB801" s="213"/>
      <c r="BC801" s="162"/>
      <c r="BD801" s="162"/>
      <c r="BE801" s="162"/>
      <c r="BF801" s="162"/>
      <c r="BG801" s="162"/>
      <c r="BH801" s="162"/>
      <c r="BI801" s="162"/>
      <c r="BJ801" s="162"/>
      <c r="BK801" s="162"/>
      <c r="BL801" s="162"/>
      <c r="BM801" s="162"/>
      <c r="BN801" s="162"/>
      <c r="BO801" s="162"/>
      <c r="BP801" s="162"/>
      <c r="BQ801" s="162"/>
      <c r="BR801" s="162"/>
      <c r="BS801" s="162"/>
      <c r="EF801" s="149"/>
    </row>
    <row r="802" spans="1:136" ht="15.75" customHeight="1">
      <c r="A802" s="166"/>
      <c r="B802" s="149"/>
      <c r="C802" s="167"/>
      <c r="D802" s="151"/>
      <c r="Z802" s="149"/>
      <c r="BB802" s="213"/>
      <c r="BC802" s="162"/>
      <c r="BD802" s="162"/>
      <c r="BE802" s="162"/>
      <c r="BF802" s="162"/>
      <c r="BG802" s="162"/>
      <c r="BH802" s="162"/>
      <c r="BI802" s="162"/>
      <c r="BJ802" s="162"/>
      <c r="BK802" s="162"/>
      <c r="BL802" s="162"/>
      <c r="BM802" s="162"/>
      <c r="BN802" s="162"/>
      <c r="BO802" s="162"/>
      <c r="BP802" s="162"/>
      <c r="BQ802" s="162"/>
      <c r="BR802" s="162"/>
      <c r="BS802" s="162"/>
      <c r="EF802" s="149"/>
    </row>
    <row r="803" spans="1:136" ht="15.75" customHeight="1">
      <c r="A803" s="166"/>
      <c r="B803" s="149"/>
      <c r="C803" s="167"/>
      <c r="D803" s="151"/>
      <c r="Z803" s="149"/>
      <c r="BB803" s="213"/>
      <c r="BC803" s="162"/>
      <c r="BD803" s="162"/>
      <c r="BE803" s="162"/>
      <c r="BF803" s="162"/>
      <c r="BG803" s="162"/>
      <c r="BH803" s="162"/>
      <c r="BI803" s="162"/>
      <c r="BJ803" s="162"/>
      <c r="BK803" s="162"/>
      <c r="BL803" s="162"/>
      <c r="BM803" s="162"/>
      <c r="BN803" s="162"/>
      <c r="BO803" s="162"/>
      <c r="BP803" s="162"/>
      <c r="BQ803" s="162"/>
      <c r="BR803" s="162"/>
      <c r="BS803" s="162"/>
      <c r="EF803" s="149"/>
    </row>
    <row r="804" spans="1:136" ht="15.75" customHeight="1">
      <c r="A804" s="166"/>
      <c r="B804" s="149"/>
      <c r="C804" s="167"/>
      <c r="D804" s="151"/>
      <c r="Z804" s="149"/>
      <c r="BB804" s="213"/>
      <c r="BC804" s="162"/>
      <c r="BD804" s="162"/>
      <c r="BE804" s="162"/>
      <c r="BF804" s="162"/>
      <c r="BG804" s="162"/>
      <c r="BH804" s="162"/>
      <c r="BI804" s="162"/>
      <c r="BJ804" s="162"/>
      <c r="BK804" s="162"/>
      <c r="BL804" s="162"/>
      <c r="BM804" s="162"/>
      <c r="BN804" s="162"/>
      <c r="BO804" s="162"/>
      <c r="BP804" s="162"/>
      <c r="BQ804" s="162"/>
      <c r="BR804" s="162"/>
      <c r="BS804" s="162"/>
      <c r="EF804" s="149"/>
    </row>
    <row r="805" spans="1:136" ht="15.75" customHeight="1">
      <c r="A805" s="166"/>
      <c r="B805" s="149"/>
      <c r="C805" s="167"/>
      <c r="D805" s="151"/>
      <c r="Z805" s="149"/>
      <c r="BB805" s="213"/>
      <c r="BC805" s="162"/>
      <c r="BD805" s="162"/>
      <c r="BE805" s="162"/>
      <c r="BF805" s="162"/>
      <c r="BG805" s="162"/>
      <c r="BH805" s="162"/>
      <c r="BI805" s="162"/>
      <c r="BJ805" s="162"/>
      <c r="BK805" s="162"/>
      <c r="BL805" s="162"/>
      <c r="BM805" s="162"/>
      <c r="BN805" s="162"/>
      <c r="BO805" s="162"/>
      <c r="BP805" s="162"/>
      <c r="BQ805" s="162"/>
      <c r="BR805" s="162"/>
      <c r="BS805" s="162"/>
      <c r="EF805" s="149"/>
    </row>
    <row r="806" spans="1:136" ht="15.75" customHeight="1">
      <c r="A806" s="166"/>
      <c r="B806" s="149"/>
      <c r="C806" s="167"/>
      <c r="D806" s="151"/>
      <c r="Z806" s="149"/>
      <c r="BB806" s="213"/>
      <c r="BC806" s="162"/>
      <c r="BD806" s="162"/>
      <c r="BE806" s="162"/>
      <c r="BF806" s="162"/>
      <c r="BG806" s="162"/>
      <c r="BH806" s="162"/>
      <c r="BI806" s="162"/>
      <c r="BJ806" s="162"/>
      <c r="BK806" s="162"/>
      <c r="BL806" s="162"/>
      <c r="BM806" s="162"/>
      <c r="BN806" s="162"/>
      <c r="BO806" s="162"/>
      <c r="BP806" s="162"/>
      <c r="BQ806" s="162"/>
      <c r="BR806" s="162"/>
      <c r="BS806" s="162"/>
      <c r="EF806" s="149"/>
    </row>
    <row r="807" spans="1:136" ht="15.75" customHeight="1">
      <c r="A807" s="166"/>
      <c r="B807" s="149"/>
      <c r="C807" s="167"/>
      <c r="D807" s="151"/>
      <c r="Z807" s="149"/>
      <c r="BB807" s="213"/>
      <c r="BC807" s="162"/>
      <c r="BD807" s="162"/>
      <c r="BE807" s="162"/>
      <c r="BF807" s="162"/>
      <c r="BG807" s="162"/>
      <c r="BH807" s="162"/>
      <c r="BI807" s="162"/>
      <c r="BJ807" s="162"/>
      <c r="BK807" s="162"/>
      <c r="BL807" s="162"/>
      <c r="BM807" s="162"/>
      <c r="BN807" s="162"/>
      <c r="BO807" s="162"/>
      <c r="BP807" s="162"/>
      <c r="BQ807" s="162"/>
      <c r="BR807" s="162"/>
      <c r="BS807" s="162"/>
      <c r="EF807" s="149"/>
    </row>
    <row r="808" spans="1:136" ht="15.75" customHeight="1">
      <c r="A808" s="166"/>
      <c r="B808" s="149"/>
      <c r="C808" s="167"/>
      <c r="D808" s="151"/>
      <c r="Z808" s="149"/>
      <c r="BB808" s="213"/>
      <c r="BC808" s="162"/>
      <c r="BD808" s="162"/>
      <c r="BE808" s="162"/>
      <c r="BF808" s="162"/>
      <c r="BG808" s="162"/>
      <c r="BH808" s="162"/>
      <c r="BI808" s="162"/>
      <c r="BJ808" s="162"/>
      <c r="BK808" s="162"/>
      <c r="BL808" s="162"/>
      <c r="BM808" s="162"/>
      <c r="BN808" s="162"/>
      <c r="BO808" s="162"/>
      <c r="BP808" s="162"/>
      <c r="BQ808" s="162"/>
      <c r="BR808" s="162"/>
      <c r="BS808" s="162"/>
      <c r="EF808" s="149"/>
    </row>
    <row r="809" spans="1:136" ht="15.75" customHeight="1">
      <c r="A809" s="166"/>
      <c r="B809" s="149"/>
      <c r="C809" s="167"/>
      <c r="D809" s="151"/>
      <c r="Z809" s="149"/>
      <c r="BB809" s="213"/>
      <c r="BC809" s="162"/>
      <c r="BD809" s="162"/>
      <c r="BE809" s="162"/>
      <c r="BF809" s="162"/>
      <c r="BG809" s="162"/>
      <c r="BH809" s="162"/>
      <c r="BI809" s="162"/>
      <c r="BJ809" s="162"/>
      <c r="BK809" s="162"/>
      <c r="BL809" s="162"/>
      <c r="BM809" s="162"/>
      <c r="BN809" s="162"/>
      <c r="BO809" s="162"/>
      <c r="BP809" s="162"/>
      <c r="BQ809" s="162"/>
      <c r="BR809" s="162"/>
      <c r="BS809" s="162"/>
      <c r="EF809" s="149"/>
    </row>
    <row r="810" spans="1:136" ht="15.75" customHeight="1">
      <c r="A810" s="166"/>
      <c r="B810" s="149"/>
      <c r="C810" s="167"/>
      <c r="D810" s="151"/>
      <c r="Z810" s="149"/>
      <c r="BB810" s="213"/>
      <c r="BC810" s="162"/>
      <c r="BD810" s="162"/>
      <c r="BE810" s="162"/>
      <c r="BF810" s="162"/>
      <c r="BG810" s="162"/>
      <c r="BH810" s="162"/>
      <c r="BI810" s="162"/>
      <c r="BJ810" s="162"/>
      <c r="BK810" s="162"/>
      <c r="BL810" s="162"/>
      <c r="BM810" s="162"/>
      <c r="BN810" s="162"/>
      <c r="BO810" s="162"/>
      <c r="BP810" s="162"/>
      <c r="BQ810" s="162"/>
      <c r="BR810" s="162"/>
      <c r="BS810" s="162"/>
      <c r="EF810" s="149"/>
    </row>
    <row r="811" spans="1:136" ht="15.75" customHeight="1">
      <c r="A811" s="166"/>
      <c r="B811" s="149"/>
      <c r="C811" s="167"/>
      <c r="D811" s="151"/>
      <c r="Z811" s="149"/>
      <c r="BB811" s="213"/>
      <c r="BC811" s="162"/>
      <c r="BD811" s="162"/>
      <c r="BE811" s="162"/>
      <c r="BF811" s="162"/>
      <c r="BG811" s="162"/>
      <c r="BH811" s="162"/>
      <c r="BI811" s="162"/>
      <c r="BJ811" s="162"/>
      <c r="BK811" s="162"/>
      <c r="BL811" s="162"/>
      <c r="BM811" s="162"/>
      <c r="BN811" s="162"/>
      <c r="BO811" s="162"/>
      <c r="BP811" s="162"/>
      <c r="BQ811" s="162"/>
      <c r="BR811" s="162"/>
      <c r="BS811" s="162"/>
      <c r="EF811" s="149"/>
    </row>
    <row r="812" spans="1:136" ht="15.75" customHeight="1">
      <c r="A812" s="166"/>
      <c r="B812" s="149"/>
      <c r="C812" s="167"/>
      <c r="D812" s="151"/>
      <c r="Z812" s="149"/>
      <c r="BB812" s="213"/>
      <c r="BC812" s="162"/>
      <c r="BD812" s="162"/>
      <c r="BE812" s="162"/>
      <c r="BF812" s="162"/>
      <c r="BG812" s="162"/>
      <c r="BH812" s="162"/>
      <c r="BI812" s="162"/>
      <c r="BJ812" s="162"/>
      <c r="BK812" s="162"/>
      <c r="BL812" s="162"/>
      <c r="BM812" s="162"/>
      <c r="BN812" s="162"/>
      <c r="BO812" s="162"/>
      <c r="BP812" s="162"/>
      <c r="BQ812" s="162"/>
      <c r="BR812" s="162"/>
      <c r="BS812" s="162"/>
      <c r="EF812" s="149"/>
    </row>
    <row r="813" spans="1:136" ht="15.75" customHeight="1">
      <c r="A813" s="166"/>
      <c r="B813" s="149"/>
      <c r="C813" s="167"/>
      <c r="D813" s="151"/>
      <c r="Z813" s="149"/>
      <c r="BB813" s="213"/>
      <c r="BC813" s="162"/>
      <c r="BD813" s="162"/>
      <c r="BE813" s="162"/>
      <c r="BF813" s="162"/>
      <c r="BG813" s="162"/>
      <c r="BH813" s="162"/>
      <c r="BI813" s="162"/>
      <c r="BJ813" s="162"/>
      <c r="BK813" s="162"/>
      <c r="BL813" s="162"/>
      <c r="BM813" s="162"/>
      <c r="BN813" s="162"/>
      <c r="BO813" s="162"/>
      <c r="BP813" s="162"/>
      <c r="BQ813" s="162"/>
      <c r="BR813" s="162"/>
      <c r="BS813" s="162"/>
      <c r="EF813" s="149"/>
    </row>
    <row r="814" spans="1:136" ht="15.75" customHeight="1">
      <c r="A814" s="166"/>
      <c r="B814" s="149"/>
      <c r="C814" s="167"/>
      <c r="D814" s="151"/>
      <c r="Z814" s="149"/>
      <c r="BB814" s="213"/>
      <c r="BC814" s="162"/>
      <c r="BD814" s="162"/>
      <c r="BE814" s="162"/>
      <c r="BF814" s="162"/>
      <c r="BG814" s="162"/>
      <c r="BH814" s="162"/>
      <c r="BI814" s="162"/>
      <c r="BJ814" s="162"/>
      <c r="BK814" s="162"/>
      <c r="BL814" s="162"/>
      <c r="BM814" s="162"/>
      <c r="BN814" s="162"/>
      <c r="BO814" s="162"/>
      <c r="BP814" s="162"/>
      <c r="BQ814" s="162"/>
      <c r="BR814" s="162"/>
      <c r="BS814" s="162"/>
      <c r="EF814" s="149"/>
    </row>
    <row r="815" spans="1:136" ht="15.75" customHeight="1">
      <c r="A815" s="166"/>
      <c r="B815" s="149"/>
      <c r="C815" s="167"/>
      <c r="D815" s="151"/>
      <c r="Z815" s="149"/>
      <c r="BB815" s="213"/>
      <c r="BC815" s="162"/>
      <c r="BD815" s="162"/>
      <c r="BE815" s="162"/>
      <c r="BF815" s="162"/>
      <c r="BG815" s="162"/>
      <c r="BH815" s="162"/>
      <c r="BI815" s="162"/>
      <c r="BJ815" s="162"/>
      <c r="BK815" s="162"/>
      <c r="BL815" s="162"/>
      <c r="BM815" s="162"/>
      <c r="BN815" s="162"/>
      <c r="BO815" s="162"/>
      <c r="BP815" s="162"/>
      <c r="BQ815" s="162"/>
      <c r="BR815" s="162"/>
      <c r="BS815" s="162"/>
      <c r="EF815" s="149"/>
    </row>
    <row r="816" spans="1:136" ht="15.75" customHeight="1">
      <c r="A816" s="166"/>
      <c r="B816" s="149"/>
      <c r="C816" s="167"/>
      <c r="D816" s="151"/>
      <c r="Z816" s="149"/>
      <c r="BB816" s="213"/>
      <c r="BC816" s="162"/>
      <c r="BD816" s="162"/>
      <c r="BE816" s="162"/>
      <c r="BF816" s="162"/>
      <c r="BG816" s="162"/>
      <c r="BH816" s="162"/>
      <c r="BI816" s="162"/>
      <c r="BJ816" s="162"/>
      <c r="BK816" s="162"/>
      <c r="BL816" s="162"/>
      <c r="BM816" s="162"/>
      <c r="BN816" s="162"/>
      <c r="BO816" s="162"/>
      <c r="BP816" s="162"/>
      <c r="BQ816" s="162"/>
      <c r="BR816" s="162"/>
      <c r="BS816" s="162"/>
      <c r="EF816" s="149"/>
    </row>
    <row r="817" spans="1:136" ht="15.75" customHeight="1">
      <c r="A817" s="166"/>
      <c r="B817" s="149"/>
      <c r="C817" s="167"/>
      <c r="D817" s="151"/>
      <c r="Z817" s="149"/>
      <c r="BB817" s="213"/>
      <c r="BC817" s="162"/>
      <c r="BD817" s="162"/>
      <c r="BE817" s="162"/>
      <c r="BF817" s="162"/>
      <c r="BG817" s="162"/>
      <c r="BH817" s="162"/>
      <c r="BI817" s="162"/>
      <c r="BJ817" s="162"/>
      <c r="BK817" s="162"/>
      <c r="BL817" s="162"/>
      <c r="BM817" s="162"/>
      <c r="BN817" s="162"/>
      <c r="BO817" s="162"/>
      <c r="BP817" s="162"/>
      <c r="BQ817" s="162"/>
      <c r="BR817" s="162"/>
      <c r="BS817" s="162"/>
      <c r="EF817" s="149"/>
    </row>
    <row r="818" spans="1:136" ht="15.75" customHeight="1">
      <c r="A818" s="166"/>
      <c r="B818" s="149"/>
      <c r="C818" s="167"/>
      <c r="D818" s="151"/>
      <c r="Z818" s="149"/>
      <c r="BB818" s="213"/>
      <c r="BC818" s="162"/>
      <c r="BD818" s="162"/>
      <c r="BE818" s="162"/>
      <c r="BF818" s="162"/>
      <c r="BG818" s="162"/>
      <c r="BH818" s="162"/>
      <c r="BI818" s="162"/>
      <c r="BJ818" s="162"/>
      <c r="BK818" s="162"/>
      <c r="BL818" s="162"/>
      <c r="BM818" s="162"/>
      <c r="BN818" s="162"/>
      <c r="BO818" s="162"/>
      <c r="BP818" s="162"/>
      <c r="BQ818" s="162"/>
      <c r="BR818" s="162"/>
      <c r="BS818" s="162"/>
      <c r="EF818" s="149"/>
    </row>
    <row r="819" spans="1:136" ht="15.75" customHeight="1">
      <c r="A819" s="166"/>
      <c r="B819" s="149"/>
      <c r="C819" s="167"/>
      <c r="D819" s="151"/>
      <c r="Z819" s="149"/>
      <c r="BB819" s="213"/>
      <c r="BC819" s="162"/>
      <c r="BD819" s="162"/>
      <c r="BE819" s="162"/>
      <c r="BF819" s="162"/>
      <c r="BG819" s="162"/>
      <c r="BH819" s="162"/>
      <c r="BI819" s="162"/>
      <c r="BJ819" s="162"/>
      <c r="BK819" s="162"/>
      <c r="BL819" s="162"/>
      <c r="BM819" s="162"/>
      <c r="BN819" s="162"/>
      <c r="BO819" s="162"/>
      <c r="BP819" s="162"/>
      <c r="BQ819" s="162"/>
      <c r="BR819" s="162"/>
      <c r="BS819" s="162"/>
      <c r="EF819" s="149"/>
    </row>
    <row r="820" spans="1:136" ht="15.75" customHeight="1">
      <c r="A820" s="166"/>
      <c r="B820" s="149"/>
      <c r="C820" s="167"/>
      <c r="D820" s="151"/>
      <c r="Z820" s="149"/>
      <c r="BB820" s="213"/>
      <c r="BC820" s="162"/>
      <c r="BD820" s="162"/>
      <c r="BE820" s="162"/>
      <c r="BF820" s="162"/>
      <c r="BG820" s="162"/>
      <c r="BH820" s="162"/>
      <c r="BI820" s="162"/>
      <c r="BJ820" s="162"/>
      <c r="BK820" s="162"/>
      <c r="BL820" s="162"/>
      <c r="BM820" s="162"/>
      <c r="BN820" s="162"/>
      <c r="BO820" s="162"/>
      <c r="BP820" s="162"/>
      <c r="BQ820" s="162"/>
      <c r="BR820" s="162"/>
      <c r="BS820" s="162"/>
      <c r="EF820" s="149"/>
    </row>
    <row r="821" spans="1:136" ht="15.75" customHeight="1">
      <c r="A821" s="166"/>
      <c r="B821" s="149"/>
      <c r="C821" s="167"/>
      <c r="D821" s="151"/>
      <c r="Z821" s="149"/>
      <c r="BB821" s="213"/>
      <c r="BC821" s="162"/>
      <c r="BD821" s="162"/>
      <c r="BE821" s="162"/>
      <c r="BF821" s="162"/>
      <c r="BG821" s="162"/>
      <c r="BH821" s="162"/>
      <c r="BI821" s="162"/>
      <c r="BJ821" s="162"/>
      <c r="BK821" s="162"/>
      <c r="BL821" s="162"/>
      <c r="BM821" s="162"/>
      <c r="BN821" s="162"/>
      <c r="BO821" s="162"/>
      <c r="BP821" s="162"/>
      <c r="BQ821" s="162"/>
      <c r="BR821" s="162"/>
      <c r="BS821" s="162"/>
      <c r="EF821" s="149"/>
    </row>
    <row r="822" spans="1:136" ht="15.75" customHeight="1">
      <c r="A822" s="166"/>
      <c r="B822" s="149"/>
      <c r="C822" s="167"/>
      <c r="D822" s="151"/>
      <c r="Z822" s="149"/>
      <c r="BB822" s="213"/>
      <c r="BC822" s="162"/>
      <c r="BD822" s="162"/>
      <c r="BE822" s="162"/>
      <c r="BF822" s="162"/>
      <c r="BG822" s="162"/>
      <c r="BH822" s="162"/>
      <c r="BI822" s="162"/>
      <c r="BJ822" s="162"/>
      <c r="BK822" s="162"/>
      <c r="BL822" s="162"/>
      <c r="BM822" s="162"/>
      <c r="BN822" s="162"/>
      <c r="BO822" s="162"/>
      <c r="BP822" s="162"/>
      <c r="BQ822" s="162"/>
      <c r="BR822" s="162"/>
      <c r="BS822" s="162"/>
      <c r="EF822" s="149"/>
    </row>
    <row r="823" spans="1:136" ht="15.75" customHeight="1">
      <c r="A823" s="166"/>
      <c r="B823" s="149"/>
      <c r="C823" s="167"/>
      <c r="D823" s="151"/>
      <c r="Z823" s="149"/>
      <c r="BB823" s="213"/>
      <c r="BC823" s="162"/>
      <c r="BD823" s="162"/>
      <c r="BE823" s="162"/>
      <c r="BF823" s="162"/>
      <c r="BG823" s="162"/>
      <c r="BH823" s="162"/>
      <c r="BI823" s="162"/>
      <c r="BJ823" s="162"/>
      <c r="BK823" s="162"/>
      <c r="BL823" s="162"/>
      <c r="BM823" s="162"/>
      <c r="BN823" s="162"/>
      <c r="BO823" s="162"/>
      <c r="BP823" s="162"/>
      <c r="BQ823" s="162"/>
      <c r="BR823" s="162"/>
      <c r="BS823" s="162"/>
      <c r="EF823" s="149"/>
    </row>
    <row r="824" spans="1:136" ht="15.75" customHeight="1">
      <c r="A824" s="166"/>
      <c r="B824" s="149"/>
      <c r="C824" s="167"/>
      <c r="D824" s="151"/>
      <c r="Z824" s="149"/>
      <c r="BB824" s="213"/>
      <c r="BC824" s="162"/>
      <c r="BD824" s="162"/>
      <c r="BE824" s="162"/>
      <c r="BF824" s="162"/>
      <c r="BG824" s="162"/>
      <c r="BH824" s="162"/>
      <c r="BI824" s="162"/>
      <c r="BJ824" s="162"/>
      <c r="BK824" s="162"/>
      <c r="BL824" s="162"/>
      <c r="BM824" s="162"/>
      <c r="BN824" s="162"/>
      <c r="BO824" s="162"/>
      <c r="BP824" s="162"/>
      <c r="BQ824" s="162"/>
      <c r="BR824" s="162"/>
      <c r="BS824" s="162"/>
      <c r="EF824" s="149"/>
    </row>
    <row r="825" spans="1:136" ht="15.75" customHeight="1">
      <c r="A825" s="166"/>
      <c r="B825" s="149"/>
      <c r="C825" s="167"/>
      <c r="D825" s="151"/>
      <c r="Z825" s="149"/>
      <c r="BB825" s="213"/>
      <c r="BC825" s="162"/>
      <c r="BD825" s="162"/>
      <c r="BE825" s="162"/>
      <c r="BF825" s="162"/>
      <c r="BG825" s="162"/>
      <c r="BH825" s="162"/>
      <c r="BI825" s="162"/>
      <c r="BJ825" s="162"/>
      <c r="BK825" s="162"/>
      <c r="BL825" s="162"/>
      <c r="BM825" s="162"/>
      <c r="BN825" s="162"/>
      <c r="BO825" s="162"/>
      <c r="BP825" s="162"/>
      <c r="BQ825" s="162"/>
      <c r="BR825" s="162"/>
      <c r="BS825" s="162"/>
      <c r="EF825" s="149"/>
    </row>
    <row r="826" spans="1:136" ht="15.75" customHeight="1">
      <c r="A826" s="166"/>
      <c r="B826" s="149"/>
      <c r="C826" s="167"/>
      <c r="D826" s="151"/>
      <c r="Z826" s="149"/>
      <c r="BB826" s="213"/>
      <c r="BC826" s="162"/>
      <c r="BD826" s="162"/>
      <c r="BE826" s="162"/>
      <c r="BF826" s="162"/>
      <c r="BG826" s="162"/>
      <c r="BH826" s="162"/>
      <c r="BI826" s="162"/>
      <c r="BJ826" s="162"/>
      <c r="BK826" s="162"/>
      <c r="BL826" s="162"/>
      <c r="BM826" s="162"/>
      <c r="BN826" s="162"/>
      <c r="BO826" s="162"/>
      <c r="BP826" s="162"/>
      <c r="BQ826" s="162"/>
      <c r="BR826" s="162"/>
      <c r="BS826" s="162"/>
      <c r="EF826" s="149"/>
    </row>
    <row r="827" spans="1:136" ht="15.75" customHeight="1">
      <c r="A827" s="166"/>
      <c r="B827" s="149"/>
      <c r="C827" s="167"/>
      <c r="D827" s="151"/>
      <c r="Z827" s="149"/>
      <c r="BB827" s="213"/>
      <c r="BC827" s="162"/>
      <c r="BD827" s="162"/>
      <c r="BE827" s="162"/>
      <c r="BF827" s="162"/>
      <c r="BG827" s="162"/>
      <c r="BH827" s="162"/>
      <c r="BI827" s="162"/>
      <c r="BJ827" s="162"/>
      <c r="BK827" s="162"/>
      <c r="BL827" s="162"/>
      <c r="BM827" s="162"/>
      <c r="BN827" s="162"/>
      <c r="BO827" s="162"/>
      <c r="BP827" s="162"/>
      <c r="BQ827" s="162"/>
      <c r="BR827" s="162"/>
      <c r="BS827" s="162"/>
      <c r="EF827" s="149"/>
    </row>
    <row r="828" spans="1:136" ht="15.75" customHeight="1">
      <c r="A828" s="166"/>
      <c r="B828" s="149"/>
      <c r="C828" s="167"/>
      <c r="D828" s="151"/>
      <c r="Z828" s="149"/>
      <c r="BB828" s="213"/>
      <c r="BC828" s="162"/>
      <c r="BD828" s="162"/>
      <c r="BE828" s="162"/>
      <c r="BF828" s="162"/>
      <c r="BG828" s="162"/>
      <c r="BH828" s="162"/>
      <c r="BI828" s="162"/>
      <c r="BJ828" s="162"/>
      <c r="BK828" s="162"/>
      <c r="BL828" s="162"/>
      <c r="BM828" s="162"/>
      <c r="BN828" s="162"/>
      <c r="BO828" s="162"/>
      <c r="BP828" s="162"/>
      <c r="BQ828" s="162"/>
      <c r="BR828" s="162"/>
      <c r="BS828" s="162"/>
      <c r="EF828" s="149"/>
    </row>
    <row r="829" spans="1:136" ht="15.75" customHeight="1">
      <c r="A829" s="166"/>
      <c r="B829" s="149"/>
      <c r="C829" s="167"/>
      <c r="D829" s="151"/>
      <c r="Z829" s="149"/>
      <c r="BB829" s="213"/>
      <c r="BC829" s="162"/>
      <c r="BD829" s="162"/>
      <c r="BE829" s="162"/>
      <c r="BF829" s="162"/>
      <c r="BG829" s="162"/>
      <c r="BH829" s="162"/>
      <c r="BI829" s="162"/>
      <c r="BJ829" s="162"/>
      <c r="BK829" s="162"/>
      <c r="BL829" s="162"/>
      <c r="BM829" s="162"/>
      <c r="BN829" s="162"/>
      <c r="BO829" s="162"/>
      <c r="BP829" s="162"/>
      <c r="BQ829" s="162"/>
      <c r="BR829" s="162"/>
      <c r="BS829" s="162"/>
      <c r="EF829" s="149"/>
    </row>
    <row r="830" spans="1:136" ht="15.75" customHeight="1">
      <c r="A830" s="166"/>
      <c r="B830" s="149"/>
      <c r="C830" s="167"/>
      <c r="D830" s="151"/>
      <c r="Z830" s="149"/>
      <c r="BB830" s="213"/>
      <c r="BC830" s="162"/>
      <c r="BD830" s="162"/>
      <c r="BE830" s="162"/>
      <c r="BF830" s="162"/>
      <c r="BG830" s="162"/>
      <c r="BH830" s="162"/>
      <c r="BI830" s="162"/>
      <c r="BJ830" s="162"/>
      <c r="BK830" s="162"/>
      <c r="BL830" s="162"/>
      <c r="BM830" s="162"/>
      <c r="BN830" s="162"/>
      <c r="BO830" s="162"/>
      <c r="BP830" s="162"/>
      <c r="BQ830" s="162"/>
      <c r="BR830" s="162"/>
      <c r="BS830" s="162"/>
      <c r="EF830" s="149"/>
    </row>
    <row r="831" spans="1:136" ht="15.75" customHeight="1">
      <c r="A831" s="166"/>
      <c r="B831" s="149"/>
      <c r="C831" s="167"/>
      <c r="D831" s="151"/>
      <c r="Z831" s="149"/>
      <c r="BB831" s="213"/>
      <c r="BC831" s="162"/>
      <c r="BD831" s="162"/>
      <c r="BE831" s="162"/>
      <c r="BF831" s="162"/>
      <c r="BG831" s="162"/>
      <c r="BH831" s="162"/>
      <c r="BI831" s="162"/>
      <c r="BJ831" s="162"/>
      <c r="BK831" s="162"/>
      <c r="BL831" s="162"/>
      <c r="BM831" s="162"/>
      <c r="BN831" s="162"/>
      <c r="BO831" s="162"/>
      <c r="BP831" s="162"/>
      <c r="BQ831" s="162"/>
      <c r="BR831" s="162"/>
      <c r="BS831" s="162"/>
      <c r="EF831" s="149"/>
    </row>
    <row r="832" spans="1:136" ht="15.75" customHeight="1">
      <c r="A832" s="166"/>
      <c r="B832" s="149"/>
      <c r="C832" s="167"/>
      <c r="D832" s="151"/>
      <c r="Z832" s="149"/>
      <c r="BB832" s="213"/>
      <c r="BC832" s="162"/>
      <c r="BD832" s="162"/>
      <c r="BE832" s="162"/>
      <c r="BF832" s="162"/>
      <c r="BG832" s="162"/>
      <c r="BH832" s="162"/>
      <c r="BI832" s="162"/>
      <c r="BJ832" s="162"/>
      <c r="BK832" s="162"/>
      <c r="BL832" s="162"/>
      <c r="BM832" s="162"/>
      <c r="BN832" s="162"/>
      <c r="BO832" s="162"/>
      <c r="BP832" s="162"/>
      <c r="BQ832" s="162"/>
      <c r="BR832" s="162"/>
      <c r="BS832" s="162"/>
      <c r="EF832" s="149"/>
    </row>
    <row r="833" spans="1:136" ht="15.75" customHeight="1">
      <c r="A833" s="166"/>
      <c r="B833" s="149"/>
      <c r="C833" s="167"/>
      <c r="D833" s="151"/>
      <c r="Z833" s="149"/>
      <c r="BB833" s="213"/>
      <c r="BC833" s="162"/>
      <c r="BD833" s="162"/>
      <c r="BE833" s="162"/>
      <c r="BF833" s="162"/>
      <c r="BG833" s="162"/>
      <c r="BH833" s="162"/>
      <c r="BI833" s="162"/>
      <c r="BJ833" s="162"/>
      <c r="BK833" s="162"/>
      <c r="BL833" s="162"/>
      <c r="BM833" s="162"/>
      <c r="BN833" s="162"/>
      <c r="BO833" s="162"/>
      <c r="BP833" s="162"/>
      <c r="BQ833" s="162"/>
      <c r="BR833" s="162"/>
      <c r="BS833" s="162"/>
      <c r="EF833" s="149"/>
    </row>
    <row r="834" spans="1:136" ht="15.75" customHeight="1">
      <c r="A834" s="166"/>
      <c r="B834" s="149"/>
      <c r="C834" s="167"/>
      <c r="D834" s="151"/>
      <c r="Z834" s="149"/>
      <c r="BB834" s="213"/>
      <c r="BC834" s="162"/>
      <c r="BD834" s="162"/>
      <c r="BE834" s="162"/>
      <c r="BF834" s="162"/>
      <c r="BG834" s="162"/>
      <c r="BH834" s="162"/>
      <c r="BI834" s="162"/>
      <c r="BJ834" s="162"/>
      <c r="BK834" s="162"/>
      <c r="BL834" s="162"/>
      <c r="BM834" s="162"/>
      <c r="BN834" s="162"/>
      <c r="BO834" s="162"/>
      <c r="BP834" s="162"/>
      <c r="BQ834" s="162"/>
      <c r="BR834" s="162"/>
      <c r="BS834" s="162"/>
      <c r="EF834" s="149"/>
    </row>
    <row r="835" spans="1:136" ht="15.75" customHeight="1">
      <c r="A835" s="166"/>
      <c r="B835" s="149"/>
      <c r="C835" s="167"/>
      <c r="D835" s="151"/>
      <c r="Z835" s="149"/>
      <c r="BB835" s="213"/>
      <c r="BC835" s="162"/>
      <c r="BD835" s="162"/>
      <c r="BE835" s="162"/>
      <c r="BF835" s="162"/>
      <c r="BG835" s="162"/>
      <c r="BH835" s="162"/>
      <c r="BI835" s="162"/>
      <c r="BJ835" s="162"/>
      <c r="BK835" s="162"/>
      <c r="BL835" s="162"/>
      <c r="BM835" s="162"/>
      <c r="BN835" s="162"/>
      <c r="BO835" s="162"/>
      <c r="BP835" s="162"/>
      <c r="BQ835" s="162"/>
      <c r="BR835" s="162"/>
      <c r="BS835" s="162"/>
      <c r="EF835" s="149"/>
    </row>
    <row r="836" spans="1:136" ht="15.75" customHeight="1">
      <c r="A836" s="166"/>
      <c r="B836" s="149"/>
      <c r="C836" s="167"/>
      <c r="D836" s="151"/>
      <c r="Z836" s="149"/>
      <c r="BB836" s="213"/>
      <c r="BC836" s="162"/>
      <c r="BD836" s="162"/>
      <c r="BE836" s="162"/>
      <c r="BF836" s="162"/>
      <c r="BG836" s="162"/>
      <c r="BH836" s="162"/>
      <c r="BI836" s="162"/>
      <c r="BJ836" s="162"/>
      <c r="BK836" s="162"/>
      <c r="BL836" s="162"/>
      <c r="BM836" s="162"/>
      <c r="BN836" s="162"/>
      <c r="BO836" s="162"/>
      <c r="BP836" s="162"/>
      <c r="BQ836" s="162"/>
      <c r="BR836" s="162"/>
      <c r="BS836" s="162"/>
      <c r="EF836" s="149"/>
    </row>
    <row r="837" spans="1:136" ht="15.75" customHeight="1">
      <c r="A837" s="166"/>
      <c r="B837" s="149"/>
      <c r="C837" s="167"/>
      <c r="D837" s="151"/>
      <c r="Z837" s="149"/>
      <c r="BB837" s="213"/>
      <c r="BC837" s="162"/>
      <c r="BD837" s="162"/>
      <c r="BE837" s="162"/>
      <c r="BF837" s="162"/>
      <c r="BG837" s="162"/>
      <c r="BH837" s="162"/>
      <c r="BI837" s="162"/>
      <c r="BJ837" s="162"/>
      <c r="BK837" s="162"/>
      <c r="BL837" s="162"/>
      <c r="BM837" s="162"/>
      <c r="BN837" s="162"/>
      <c r="BO837" s="162"/>
      <c r="BP837" s="162"/>
      <c r="BQ837" s="162"/>
      <c r="BR837" s="162"/>
      <c r="BS837" s="162"/>
      <c r="EF837" s="149"/>
    </row>
    <row r="838" spans="1:136" ht="15.75" customHeight="1">
      <c r="A838" s="166"/>
      <c r="B838" s="149"/>
      <c r="C838" s="167"/>
      <c r="D838" s="151"/>
      <c r="Z838" s="149"/>
      <c r="BB838" s="213"/>
      <c r="BC838" s="162"/>
      <c r="BD838" s="162"/>
      <c r="BE838" s="162"/>
      <c r="BF838" s="162"/>
      <c r="BG838" s="162"/>
      <c r="BH838" s="162"/>
      <c r="BI838" s="162"/>
      <c r="BJ838" s="162"/>
      <c r="BK838" s="162"/>
      <c r="BL838" s="162"/>
      <c r="BM838" s="162"/>
      <c r="BN838" s="162"/>
      <c r="BO838" s="162"/>
      <c r="BP838" s="162"/>
      <c r="BQ838" s="162"/>
      <c r="BR838" s="162"/>
      <c r="BS838" s="162"/>
      <c r="EF838" s="149"/>
    </row>
    <row r="839" spans="1:136" ht="15.75" customHeight="1">
      <c r="A839" s="166"/>
      <c r="B839" s="149"/>
      <c r="C839" s="167"/>
      <c r="D839" s="151"/>
      <c r="Z839" s="149"/>
      <c r="BB839" s="213"/>
      <c r="BC839" s="162"/>
      <c r="BD839" s="162"/>
      <c r="BE839" s="162"/>
      <c r="BF839" s="162"/>
      <c r="BG839" s="162"/>
      <c r="BH839" s="162"/>
      <c r="BI839" s="162"/>
      <c r="BJ839" s="162"/>
      <c r="BK839" s="162"/>
      <c r="BL839" s="162"/>
      <c r="BM839" s="162"/>
      <c r="BN839" s="162"/>
      <c r="BO839" s="162"/>
      <c r="BP839" s="162"/>
      <c r="BQ839" s="162"/>
      <c r="BR839" s="162"/>
      <c r="BS839" s="162"/>
      <c r="EF839" s="149"/>
    </row>
    <row r="840" spans="1:136" ht="15.75" customHeight="1">
      <c r="A840" s="166"/>
      <c r="B840" s="149"/>
      <c r="C840" s="167"/>
      <c r="D840" s="151"/>
      <c r="Z840" s="149"/>
      <c r="BB840" s="213"/>
      <c r="BC840" s="162"/>
      <c r="BD840" s="162"/>
      <c r="BE840" s="162"/>
      <c r="BF840" s="162"/>
      <c r="BG840" s="162"/>
      <c r="BH840" s="162"/>
      <c r="BI840" s="162"/>
      <c r="BJ840" s="162"/>
      <c r="BK840" s="162"/>
      <c r="BL840" s="162"/>
      <c r="BM840" s="162"/>
      <c r="BN840" s="162"/>
      <c r="BO840" s="162"/>
      <c r="BP840" s="162"/>
      <c r="BQ840" s="162"/>
      <c r="BR840" s="162"/>
      <c r="BS840" s="162"/>
      <c r="EF840" s="149"/>
    </row>
    <row r="841" spans="1:136" ht="15.75" customHeight="1">
      <c r="A841" s="166"/>
      <c r="B841" s="149"/>
      <c r="C841" s="167"/>
      <c r="D841" s="151"/>
      <c r="Z841" s="149"/>
      <c r="BB841" s="213"/>
      <c r="BC841" s="162"/>
      <c r="BD841" s="162"/>
      <c r="BE841" s="162"/>
      <c r="BF841" s="162"/>
      <c r="BG841" s="162"/>
      <c r="BH841" s="162"/>
      <c r="BI841" s="162"/>
      <c r="BJ841" s="162"/>
      <c r="BK841" s="162"/>
      <c r="BL841" s="162"/>
      <c r="BM841" s="162"/>
      <c r="BN841" s="162"/>
      <c r="BO841" s="162"/>
      <c r="BP841" s="162"/>
      <c r="BQ841" s="162"/>
      <c r="BR841" s="162"/>
      <c r="BS841" s="162"/>
      <c r="EF841" s="149"/>
    </row>
    <row r="842" spans="1:136" ht="15.75" customHeight="1">
      <c r="A842" s="166"/>
      <c r="B842" s="149"/>
      <c r="C842" s="167"/>
      <c r="D842" s="151"/>
      <c r="Z842" s="149"/>
      <c r="BB842" s="213"/>
      <c r="BC842" s="162"/>
      <c r="BD842" s="162"/>
      <c r="BE842" s="162"/>
      <c r="BF842" s="162"/>
      <c r="BG842" s="162"/>
      <c r="BH842" s="162"/>
      <c r="BI842" s="162"/>
      <c r="BJ842" s="162"/>
      <c r="BK842" s="162"/>
      <c r="BL842" s="162"/>
      <c r="BM842" s="162"/>
      <c r="BN842" s="162"/>
      <c r="BO842" s="162"/>
      <c r="BP842" s="162"/>
      <c r="BQ842" s="162"/>
      <c r="BR842" s="162"/>
      <c r="BS842" s="162"/>
      <c r="EF842" s="149"/>
    </row>
    <row r="843" spans="1:136" ht="15.75" customHeight="1">
      <c r="A843" s="166"/>
      <c r="B843" s="149"/>
      <c r="C843" s="167"/>
      <c r="D843" s="151"/>
      <c r="Z843" s="149"/>
      <c r="BB843" s="213"/>
      <c r="BC843" s="162"/>
      <c r="BD843" s="162"/>
      <c r="BE843" s="162"/>
      <c r="BF843" s="162"/>
      <c r="BG843" s="162"/>
      <c r="BH843" s="162"/>
      <c r="BI843" s="162"/>
      <c r="BJ843" s="162"/>
      <c r="BK843" s="162"/>
      <c r="BL843" s="162"/>
      <c r="BM843" s="162"/>
      <c r="BN843" s="162"/>
      <c r="BO843" s="162"/>
      <c r="BP843" s="162"/>
      <c r="BQ843" s="162"/>
      <c r="BR843" s="162"/>
      <c r="BS843" s="162"/>
      <c r="EF843" s="149"/>
    </row>
    <row r="844" spans="1:136" ht="15.75" customHeight="1">
      <c r="A844" s="166"/>
      <c r="B844" s="149"/>
      <c r="C844" s="167"/>
      <c r="D844" s="151"/>
      <c r="Z844" s="149"/>
      <c r="BB844" s="213"/>
      <c r="BC844" s="162"/>
      <c r="BD844" s="162"/>
      <c r="BE844" s="162"/>
      <c r="BF844" s="162"/>
      <c r="BG844" s="162"/>
      <c r="BH844" s="162"/>
      <c r="BI844" s="162"/>
      <c r="BJ844" s="162"/>
      <c r="BK844" s="162"/>
      <c r="BL844" s="162"/>
      <c r="BM844" s="162"/>
      <c r="BN844" s="162"/>
      <c r="BO844" s="162"/>
      <c r="BP844" s="162"/>
      <c r="BQ844" s="162"/>
      <c r="BR844" s="162"/>
      <c r="BS844" s="162"/>
      <c r="EF844" s="149"/>
    </row>
    <row r="845" spans="1:136" ht="15.75" customHeight="1">
      <c r="A845" s="166"/>
      <c r="B845" s="149"/>
      <c r="C845" s="167"/>
      <c r="D845" s="151"/>
      <c r="Z845" s="149"/>
      <c r="BB845" s="213"/>
      <c r="BC845" s="162"/>
      <c r="BD845" s="162"/>
      <c r="BE845" s="162"/>
      <c r="BF845" s="162"/>
      <c r="BG845" s="162"/>
      <c r="BH845" s="162"/>
      <c r="BI845" s="162"/>
      <c r="BJ845" s="162"/>
      <c r="BK845" s="162"/>
      <c r="BL845" s="162"/>
      <c r="BM845" s="162"/>
      <c r="BN845" s="162"/>
      <c r="BO845" s="162"/>
      <c r="BP845" s="162"/>
      <c r="BQ845" s="162"/>
      <c r="BR845" s="162"/>
      <c r="BS845" s="162"/>
      <c r="EF845" s="149"/>
    </row>
    <row r="846" spans="1:136" ht="15.75" customHeight="1">
      <c r="A846" s="166"/>
      <c r="B846" s="149"/>
      <c r="C846" s="167"/>
      <c r="D846" s="151"/>
      <c r="Z846" s="149"/>
      <c r="BB846" s="213"/>
      <c r="BC846" s="162"/>
      <c r="BD846" s="162"/>
      <c r="BE846" s="162"/>
      <c r="BF846" s="162"/>
      <c r="BG846" s="162"/>
      <c r="BH846" s="162"/>
      <c r="BI846" s="162"/>
      <c r="BJ846" s="162"/>
      <c r="BK846" s="162"/>
      <c r="BL846" s="162"/>
      <c r="BM846" s="162"/>
      <c r="BN846" s="162"/>
      <c r="BO846" s="162"/>
      <c r="BP846" s="162"/>
      <c r="BQ846" s="162"/>
      <c r="BR846" s="162"/>
      <c r="BS846" s="162"/>
      <c r="EF846" s="149"/>
    </row>
    <row r="847" spans="1:136" ht="15.75" customHeight="1">
      <c r="A847" s="166"/>
      <c r="B847" s="149"/>
      <c r="C847" s="167"/>
      <c r="D847" s="151"/>
      <c r="Z847" s="149"/>
      <c r="BB847" s="213"/>
      <c r="BC847" s="162"/>
      <c r="BD847" s="162"/>
      <c r="BE847" s="162"/>
      <c r="BF847" s="162"/>
      <c r="BG847" s="162"/>
      <c r="BH847" s="162"/>
      <c r="BI847" s="162"/>
      <c r="BJ847" s="162"/>
      <c r="BK847" s="162"/>
      <c r="BL847" s="162"/>
      <c r="BM847" s="162"/>
      <c r="BN847" s="162"/>
      <c r="BO847" s="162"/>
      <c r="BP847" s="162"/>
      <c r="BQ847" s="162"/>
      <c r="BR847" s="162"/>
      <c r="BS847" s="162"/>
      <c r="EF847" s="149"/>
    </row>
    <row r="848" spans="1:136" ht="15.75" customHeight="1">
      <c r="A848" s="166"/>
      <c r="B848" s="149"/>
      <c r="C848" s="167"/>
      <c r="D848" s="151"/>
      <c r="Z848" s="149"/>
      <c r="BB848" s="213"/>
      <c r="BC848" s="162"/>
      <c r="BD848" s="162"/>
      <c r="BE848" s="162"/>
      <c r="BF848" s="162"/>
      <c r="BG848" s="162"/>
      <c r="BH848" s="162"/>
      <c r="BI848" s="162"/>
      <c r="BJ848" s="162"/>
      <c r="BK848" s="162"/>
      <c r="BL848" s="162"/>
      <c r="BM848" s="162"/>
      <c r="BN848" s="162"/>
      <c r="BO848" s="162"/>
      <c r="BP848" s="162"/>
      <c r="BQ848" s="162"/>
      <c r="BR848" s="162"/>
      <c r="BS848" s="162"/>
      <c r="EF848" s="149"/>
    </row>
    <row r="849" spans="1:136" ht="15.75" customHeight="1">
      <c r="A849" s="166"/>
      <c r="B849" s="149"/>
      <c r="C849" s="167"/>
      <c r="D849" s="151"/>
      <c r="Z849" s="149"/>
      <c r="BB849" s="213"/>
      <c r="BC849" s="162"/>
      <c r="BD849" s="162"/>
      <c r="BE849" s="162"/>
      <c r="BF849" s="162"/>
      <c r="BG849" s="162"/>
      <c r="BH849" s="162"/>
      <c r="BI849" s="162"/>
      <c r="BJ849" s="162"/>
      <c r="BK849" s="162"/>
      <c r="BL849" s="162"/>
      <c r="BM849" s="162"/>
      <c r="BN849" s="162"/>
      <c r="BO849" s="162"/>
      <c r="BP849" s="162"/>
      <c r="BQ849" s="162"/>
      <c r="BR849" s="162"/>
      <c r="BS849" s="162"/>
      <c r="EF849" s="149"/>
    </row>
    <row r="850" spans="1:136" ht="15.75" customHeight="1">
      <c r="A850" s="166"/>
      <c r="B850" s="149"/>
      <c r="C850" s="167"/>
      <c r="D850" s="151"/>
      <c r="Z850" s="149"/>
      <c r="BB850" s="213"/>
      <c r="BC850" s="162"/>
      <c r="BD850" s="162"/>
      <c r="BE850" s="162"/>
      <c r="BF850" s="162"/>
      <c r="BG850" s="162"/>
      <c r="BH850" s="162"/>
      <c r="BI850" s="162"/>
      <c r="BJ850" s="162"/>
      <c r="BK850" s="162"/>
      <c r="BL850" s="162"/>
      <c r="BM850" s="162"/>
      <c r="BN850" s="162"/>
      <c r="BO850" s="162"/>
      <c r="BP850" s="162"/>
      <c r="BQ850" s="162"/>
      <c r="BR850" s="162"/>
      <c r="BS850" s="162"/>
      <c r="EF850" s="149"/>
    </row>
    <row r="851" spans="1:136" ht="15.75" customHeight="1">
      <c r="A851" s="166"/>
      <c r="B851" s="149"/>
      <c r="C851" s="167"/>
      <c r="D851" s="151"/>
      <c r="Z851" s="149"/>
      <c r="BB851" s="213"/>
      <c r="BC851" s="162"/>
      <c r="BD851" s="162"/>
      <c r="BE851" s="162"/>
      <c r="BF851" s="162"/>
      <c r="BG851" s="162"/>
      <c r="BH851" s="162"/>
      <c r="BI851" s="162"/>
      <c r="BJ851" s="162"/>
      <c r="BK851" s="162"/>
      <c r="BL851" s="162"/>
      <c r="BM851" s="162"/>
      <c r="BN851" s="162"/>
      <c r="BO851" s="162"/>
      <c r="BP851" s="162"/>
      <c r="BQ851" s="162"/>
      <c r="BR851" s="162"/>
      <c r="BS851" s="162"/>
      <c r="EF851" s="149"/>
    </row>
    <row r="852" spans="1:136" ht="15.75" customHeight="1">
      <c r="A852" s="166"/>
      <c r="B852" s="149"/>
      <c r="C852" s="167"/>
      <c r="D852" s="151"/>
      <c r="Z852" s="149"/>
      <c r="BB852" s="213"/>
      <c r="BC852" s="162"/>
      <c r="BD852" s="162"/>
      <c r="BE852" s="162"/>
      <c r="BF852" s="162"/>
      <c r="BG852" s="162"/>
      <c r="BH852" s="162"/>
      <c r="BI852" s="162"/>
      <c r="BJ852" s="162"/>
      <c r="BK852" s="162"/>
      <c r="BL852" s="162"/>
      <c r="BM852" s="162"/>
      <c r="BN852" s="162"/>
      <c r="BO852" s="162"/>
      <c r="BP852" s="162"/>
      <c r="BQ852" s="162"/>
      <c r="BR852" s="162"/>
      <c r="BS852" s="162"/>
      <c r="EF852" s="149"/>
    </row>
    <row r="853" spans="1:136" ht="15.75" customHeight="1">
      <c r="A853" s="166"/>
      <c r="B853" s="149"/>
      <c r="C853" s="167"/>
      <c r="D853" s="151"/>
      <c r="Z853" s="149"/>
      <c r="BB853" s="213"/>
      <c r="BC853" s="162"/>
      <c r="BD853" s="162"/>
      <c r="BE853" s="162"/>
      <c r="BF853" s="162"/>
      <c r="BG853" s="162"/>
      <c r="BH853" s="162"/>
      <c r="BI853" s="162"/>
      <c r="BJ853" s="162"/>
      <c r="BK853" s="162"/>
      <c r="BL853" s="162"/>
      <c r="BM853" s="162"/>
      <c r="BN853" s="162"/>
      <c r="BO853" s="162"/>
      <c r="BP853" s="162"/>
      <c r="BQ853" s="162"/>
      <c r="BR853" s="162"/>
      <c r="BS853" s="162"/>
      <c r="EF853" s="149"/>
    </row>
    <row r="854" spans="1:136" ht="15.75" customHeight="1">
      <c r="A854" s="166"/>
      <c r="B854" s="149"/>
      <c r="C854" s="167"/>
      <c r="D854" s="151"/>
      <c r="Z854" s="149"/>
      <c r="BB854" s="213"/>
      <c r="BC854" s="162"/>
      <c r="BD854" s="162"/>
      <c r="BE854" s="162"/>
      <c r="BF854" s="162"/>
      <c r="BG854" s="162"/>
      <c r="BH854" s="162"/>
      <c r="BI854" s="162"/>
      <c r="BJ854" s="162"/>
      <c r="BK854" s="162"/>
      <c r="BL854" s="162"/>
      <c r="BM854" s="162"/>
      <c r="BN854" s="162"/>
      <c r="BO854" s="162"/>
      <c r="BP854" s="162"/>
      <c r="BQ854" s="162"/>
      <c r="BR854" s="162"/>
      <c r="BS854" s="162"/>
      <c r="EF854" s="149"/>
    </row>
    <row r="855" spans="1:136" ht="15.75" customHeight="1">
      <c r="A855" s="166"/>
      <c r="B855" s="149"/>
      <c r="C855" s="167"/>
      <c r="D855" s="151"/>
      <c r="Z855" s="149"/>
      <c r="BB855" s="213"/>
      <c r="BC855" s="162"/>
      <c r="BD855" s="162"/>
      <c r="BE855" s="162"/>
      <c r="BF855" s="162"/>
      <c r="BG855" s="162"/>
      <c r="BH855" s="162"/>
      <c r="BI855" s="162"/>
      <c r="BJ855" s="162"/>
      <c r="BK855" s="162"/>
      <c r="BL855" s="162"/>
      <c r="BM855" s="162"/>
      <c r="BN855" s="162"/>
      <c r="BO855" s="162"/>
      <c r="BP855" s="162"/>
      <c r="BQ855" s="162"/>
      <c r="BR855" s="162"/>
      <c r="BS855" s="162"/>
      <c r="EF855" s="149"/>
    </row>
    <row r="856" spans="1:136" ht="15.75" customHeight="1">
      <c r="A856" s="166"/>
      <c r="B856" s="149"/>
      <c r="C856" s="167"/>
      <c r="D856" s="151"/>
      <c r="Z856" s="149"/>
      <c r="BB856" s="213"/>
      <c r="BC856" s="162"/>
      <c r="BD856" s="162"/>
      <c r="BE856" s="162"/>
      <c r="BF856" s="162"/>
      <c r="BG856" s="162"/>
      <c r="BH856" s="162"/>
      <c r="BI856" s="162"/>
      <c r="BJ856" s="162"/>
      <c r="BK856" s="162"/>
      <c r="BL856" s="162"/>
      <c r="BM856" s="162"/>
      <c r="BN856" s="162"/>
      <c r="BO856" s="162"/>
      <c r="BP856" s="162"/>
      <c r="BQ856" s="162"/>
      <c r="BR856" s="162"/>
      <c r="BS856" s="162"/>
      <c r="EF856" s="149"/>
    </row>
    <row r="857" spans="1:136" ht="15.75" customHeight="1">
      <c r="A857" s="166"/>
      <c r="B857" s="149"/>
      <c r="C857" s="167"/>
      <c r="D857" s="151"/>
      <c r="Z857" s="149"/>
      <c r="BB857" s="213"/>
      <c r="BC857" s="162"/>
      <c r="BD857" s="162"/>
      <c r="BE857" s="162"/>
      <c r="BF857" s="162"/>
      <c r="BG857" s="162"/>
      <c r="BH857" s="162"/>
      <c r="BI857" s="162"/>
      <c r="BJ857" s="162"/>
      <c r="BK857" s="162"/>
      <c r="BL857" s="162"/>
      <c r="BM857" s="162"/>
      <c r="BN857" s="162"/>
      <c r="BO857" s="162"/>
      <c r="BP857" s="162"/>
      <c r="BQ857" s="162"/>
      <c r="BR857" s="162"/>
      <c r="BS857" s="162"/>
      <c r="EF857" s="149"/>
    </row>
    <row r="858" spans="1:136" ht="15.75" customHeight="1">
      <c r="A858" s="166"/>
      <c r="B858" s="149"/>
      <c r="C858" s="167"/>
      <c r="D858" s="151"/>
      <c r="Z858" s="149"/>
      <c r="BB858" s="213"/>
      <c r="BC858" s="162"/>
      <c r="BD858" s="162"/>
      <c r="BE858" s="162"/>
      <c r="BF858" s="162"/>
      <c r="BG858" s="162"/>
      <c r="BH858" s="162"/>
      <c r="BI858" s="162"/>
      <c r="BJ858" s="162"/>
      <c r="BK858" s="162"/>
      <c r="BL858" s="162"/>
      <c r="BM858" s="162"/>
      <c r="BN858" s="162"/>
      <c r="BO858" s="162"/>
      <c r="BP858" s="162"/>
      <c r="BQ858" s="162"/>
      <c r="BR858" s="162"/>
      <c r="BS858" s="162"/>
      <c r="EF858" s="149"/>
    </row>
    <row r="859" spans="1:136" ht="15.75" customHeight="1">
      <c r="A859" s="166"/>
      <c r="B859" s="149"/>
      <c r="C859" s="167"/>
      <c r="D859" s="151"/>
      <c r="Z859" s="149"/>
      <c r="BB859" s="213"/>
      <c r="BC859" s="162"/>
      <c r="BD859" s="162"/>
      <c r="BE859" s="162"/>
      <c r="BF859" s="162"/>
      <c r="BG859" s="162"/>
      <c r="BH859" s="162"/>
      <c r="BI859" s="162"/>
      <c r="BJ859" s="162"/>
      <c r="BK859" s="162"/>
      <c r="BL859" s="162"/>
      <c r="BM859" s="162"/>
      <c r="BN859" s="162"/>
      <c r="BO859" s="162"/>
      <c r="BP859" s="162"/>
      <c r="BQ859" s="162"/>
      <c r="BR859" s="162"/>
      <c r="BS859" s="162"/>
      <c r="EF859" s="149"/>
    </row>
    <row r="860" spans="1:136" ht="15.75" customHeight="1">
      <c r="A860" s="166"/>
      <c r="B860" s="149"/>
      <c r="C860" s="167"/>
      <c r="D860" s="151"/>
      <c r="Z860" s="149"/>
      <c r="BB860" s="213"/>
      <c r="BC860" s="162"/>
      <c r="BD860" s="162"/>
      <c r="BE860" s="162"/>
      <c r="BF860" s="162"/>
      <c r="BG860" s="162"/>
      <c r="BH860" s="162"/>
      <c r="BI860" s="162"/>
      <c r="BJ860" s="162"/>
      <c r="BK860" s="162"/>
      <c r="BL860" s="162"/>
      <c r="BM860" s="162"/>
      <c r="BN860" s="162"/>
      <c r="BO860" s="162"/>
      <c r="BP860" s="162"/>
      <c r="BQ860" s="162"/>
      <c r="BR860" s="162"/>
      <c r="BS860" s="162"/>
      <c r="EF860" s="149"/>
    </row>
    <row r="861" spans="1:136" ht="15.75" customHeight="1">
      <c r="A861" s="166"/>
      <c r="B861" s="149"/>
      <c r="C861" s="167"/>
      <c r="D861" s="151"/>
      <c r="Z861" s="149"/>
      <c r="BB861" s="213"/>
      <c r="BC861" s="162"/>
      <c r="BD861" s="162"/>
      <c r="BE861" s="162"/>
      <c r="BF861" s="162"/>
      <c r="BG861" s="162"/>
      <c r="BH861" s="162"/>
      <c r="BI861" s="162"/>
      <c r="BJ861" s="162"/>
      <c r="BK861" s="162"/>
      <c r="BL861" s="162"/>
      <c r="BM861" s="162"/>
      <c r="BN861" s="162"/>
      <c r="BO861" s="162"/>
      <c r="BP861" s="162"/>
      <c r="BQ861" s="162"/>
      <c r="BR861" s="162"/>
      <c r="BS861" s="162"/>
      <c r="EF861" s="149"/>
    </row>
    <row r="862" spans="1:136" ht="15.75" customHeight="1">
      <c r="A862" s="166"/>
      <c r="B862" s="149"/>
      <c r="C862" s="167"/>
      <c r="D862" s="151"/>
      <c r="Z862" s="149"/>
      <c r="BB862" s="213"/>
      <c r="BC862" s="162"/>
      <c r="BD862" s="162"/>
      <c r="BE862" s="162"/>
      <c r="BF862" s="162"/>
      <c r="BG862" s="162"/>
      <c r="BH862" s="162"/>
      <c r="BI862" s="162"/>
      <c r="BJ862" s="162"/>
      <c r="BK862" s="162"/>
      <c r="BL862" s="162"/>
      <c r="BM862" s="162"/>
      <c r="BN862" s="162"/>
      <c r="BO862" s="162"/>
      <c r="BP862" s="162"/>
      <c r="BQ862" s="162"/>
      <c r="BR862" s="162"/>
      <c r="BS862" s="162"/>
      <c r="EF862" s="149"/>
    </row>
    <row r="863" spans="1:136" ht="15.75" customHeight="1">
      <c r="A863" s="166"/>
      <c r="B863" s="149"/>
      <c r="C863" s="167"/>
      <c r="D863" s="151"/>
      <c r="Z863" s="149"/>
      <c r="BB863" s="213"/>
      <c r="BC863" s="162"/>
      <c r="BD863" s="162"/>
      <c r="BE863" s="162"/>
      <c r="BF863" s="162"/>
      <c r="BG863" s="162"/>
      <c r="BH863" s="162"/>
      <c r="BI863" s="162"/>
      <c r="BJ863" s="162"/>
      <c r="BK863" s="162"/>
      <c r="BL863" s="162"/>
      <c r="BM863" s="162"/>
      <c r="BN863" s="162"/>
      <c r="BO863" s="162"/>
      <c r="BP863" s="162"/>
      <c r="BQ863" s="162"/>
      <c r="BR863" s="162"/>
      <c r="BS863" s="162"/>
      <c r="EF863" s="149"/>
    </row>
    <row r="864" spans="1:136" ht="15.75" customHeight="1">
      <c r="A864" s="166"/>
      <c r="B864" s="149"/>
      <c r="C864" s="167"/>
      <c r="D864" s="151"/>
      <c r="Z864" s="149"/>
      <c r="BB864" s="213"/>
      <c r="BC864" s="162"/>
      <c r="BD864" s="162"/>
      <c r="BE864" s="162"/>
      <c r="BF864" s="162"/>
      <c r="BG864" s="162"/>
      <c r="BH864" s="162"/>
      <c r="BI864" s="162"/>
      <c r="BJ864" s="162"/>
      <c r="BK864" s="162"/>
      <c r="BL864" s="162"/>
      <c r="BM864" s="162"/>
      <c r="BN864" s="162"/>
      <c r="BO864" s="162"/>
      <c r="BP864" s="162"/>
      <c r="BQ864" s="162"/>
      <c r="BR864" s="162"/>
      <c r="BS864" s="162"/>
      <c r="EF864" s="149"/>
    </row>
    <row r="865" spans="1:136" ht="15.75" customHeight="1">
      <c r="A865" s="166"/>
      <c r="B865" s="149"/>
      <c r="C865" s="167"/>
      <c r="D865" s="151"/>
      <c r="Z865" s="149"/>
      <c r="BB865" s="213"/>
      <c r="BC865" s="162"/>
      <c r="BD865" s="162"/>
      <c r="BE865" s="162"/>
      <c r="BF865" s="162"/>
      <c r="BG865" s="162"/>
      <c r="BH865" s="162"/>
      <c r="BI865" s="162"/>
      <c r="BJ865" s="162"/>
      <c r="BK865" s="162"/>
      <c r="BL865" s="162"/>
      <c r="BM865" s="162"/>
      <c r="BN865" s="162"/>
      <c r="BO865" s="162"/>
      <c r="BP865" s="162"/>
      <c r="BQ865" s="162"/>
      <c r="BR865" s="162"/>
      <c r="BS865" s="162"/>
      <c r="EF865" s="149"/>
    </row>
    <row r="866" spans="1:136" ht="15.75" customHeight="1">
      <c r="A866" s="166"/>
      <c r="B866" s="149"/>
      <c r="C866" s="167"/>
      <c r="D866" s="151"/>
      <c r="Z866" s="149"/>
      <c r="BB866" s="213"/>
      <c r="BC866" s="162"/>
      <c r="BD866" s="162"/>
      <c r="BE866" s="162"/>
      <c r="BF866" s="162"/>
      <c r="BG866" s="162"/>
      <c r="BH866" s="162"/>
      <c r="BI866" s="162"/>
      <c r="BJ866" s="162"/>
      <c r="BK866" s="162"/>
      <c r="BL866" s="162"/>
      <c r="BM866" s="162"/>
      <c r="BN866" s="162"/>
      <c r="BO866" s="162"/>
      <c r="BP866" s="162"/>
      <c r="BQ866" s="162"/>
      <c r="BR866" s="162"/>
      <c r="BS866" s="162"/>
      <c r="EF866" s="149"/>
    </row>
    <row r="867" spans="1:136" ht="15.75" customHeight="1">
      <c r="A867" s="166"/>
      <c r="B867" s="149"/>
      <c r="C867" s="167"/>
      <c r="D867" s="151"/>
      <c r="Z867" s="149"/>
      <c r="BB867" s="213"/>
      <c r="BC867" s="162"/>
      <c r="BD867" s="162"/>
      <c r="BE867" s="162"/>
      <c r="BF867" s="162"/>
      <c r="BG867" s="162"/>
      <c r="BH867" s="162"/>
      <c r="BI867" s="162"/>
      <c r="BJ867" s="162"/>
      <c r="BK867" s="162"/>
      <c r="BL867" s="162"/>
      <c r="BM867" s="162"/>
      <c r="BN867" s="162"/>
      <c r="BO867" s="162"/>
      <c r="BP867" s="162"/>
      <c r="BQ867" s="162"/>
      <c r="BR867" s="162"/>
      <c r="BS867" s="162"/>
      <c r="EF867" s="149"/>
    </row>
    <row r="868" spans="1:136" ht="15.75" customHeight="1">
      <c r="A868" s="166"/>
      <c r="B868" s="149"/>
      <c r="C868" s="167"/>
      <c r="D868" s="151"/>
      <c r="Z868" s="149"/>
      <c r="BB868" s="213"/>
      <c r="BC868" s="162"/>
      <c r="BD868" s="162"/>
      <c r="BE868" s="162"/>
      <c r="BF868" s="162"/>
      <c r="BG868" s="162"/>
      <c r="BH868" s="162"/>
      <c r="BI868" s="162"/>
      <c r="BJ868" s="162"/>
      <c r="BK868" s="162"/>
      <c r="BL868" s="162"/>
      <c r="BM868" s="162"/>
      <c r="BN868" s="162"/>
      <c r="BO868" s="162"/>
      <c r="BP868" s="162"/>
      <c r="BQ868" s="162"/>
      <c r="BR868" s="162"/>
      <c r="BS868" s="162"/>
      <c r="EF868" s="149"/>
    </row>
    <row r="869" spans="1:136" ht="15.75" customHeight="1">
      <c r="A869" s="166"/>
      <c r="B869" s="149"/>
      <c r="C869" s="167"/>
      <c r="D869" s="151"/>
      <c r="Z869" s="149"/>
      <c r="BB869" s="213"/>
      <c r="BC869" s="162"/>
      <c r="BD869" s="162"/>
      <c r="BE869" s="162"/>
      <c r="BF869" s="162"/>
      <c r="BG869" s="162"/>
      <c r="BH869" s="162"/>
      <c r="BI869" s="162"/>
      <c r="BJ869" s="162"/>
      <c r="BK869" s="162"/>
      <c r="BL869" s="162"/>
      <c r="BM869" s="162"/>
      <c r="BN869" s="162"/>
      <c r="BO869" s="162"/>
      <c r="BP869" s="162"/>
      <c r="BQ869" s="162"/>
      <c r="BR869" s="162"/>
      <c r="BS869" s="162"/>
      <c r="EF869" s="149"/>
    </row>
    <row r="870" spans="1:136" ht="15.75" customHeight="1">
      <c r="A870" s="166"/>
      <c r="B870" s="149"/>
      <c r="C870" s="167"/>
      <c r="D870" s="151"/>
      <c r="Z870" s="149"/>
      <c r="BB870" s="213"/>
      <c r="BC870" s="162"/>
      <c r="BD870" s="162"/>
      <c r="BE870" s="162"/>
      <c r="BF870" s="162"/>
      <c r="BG870" s="162"/>
      <c r="BH870" s="162"/>
      <c r="BI870" s="162"/>
      <c r="BJ870" s="162"/>
      <c r="BK870" s="162"/>
      <c r="BL870" s="162"/>
      <c r="BM870" s="162"/>
      <c r="BN870" s="162"/>
      <c r="BO870" s="162"/>
      <c r="BP870" s="162"/>
      <c r="BQ870" s="162"/>
      <c r="BR870" s="162"/>
      <c r="BS870" s="162"/>
      <c r="EF870" s="149"/>
    </row>
    <row r="871" spans="1:136" ht="15.75" customHeight="1">
      <c r="A871" s="166"/>
      <c r="B871" s="149"/>
      <c r="C871" s="167"/>
      <c r="D871" s="151"/>
      <c r="Z871" s="149"/>
      <c r="BB871" s="213"/>
      <c r="BC871" s="162"/>
      <c r="BD871" s="162"/>
      <c r="BE871" s="162"/>
      <c r="BF871" s="162"/>
      <c r="BG871" s="162"/>
      <c r="BH871" s="162"/>
      <c r="BI871" s="162"/>
      <c r="BJ871" s="162"/>
      <c r="BK871" s="162"/>
      <c r="BL871" s="162"/>
      <c r="BM871" s="162"/>
      <c r="BN871" s="162"/>
      <c r="BO871" s="162"/>
      <c r="BP871" s="162"/>
      <c r="BQ871" s="162"/>
      <c r="BR871" s="162"/>
      <c r="BS871" s="162"/>
      <c r="EF871" s="149"/>
    </row>
    <row r="872" spans="1:136" ht="15.75" customHeight="1">
      <c r="A872" s="166"/>
      <c r="B872" s="149"/>
      <c r="C872" s="167"/>
      <c r="D872" s="151"/>
      <c r="Z872" s="149"/>
      <c r="BB872" s="213"/>
      <c r="BC872" s="162"/>
      <c r="BD872" s="162"/>
      <c r="BE872" s="162"/>
      <c r="BF872" s="162"/>
      <c r="BG872" s="162"/>
      <c r="BH872" s="162"/>
      <c r="BI872" s="162"/>
      <c r="BJ872" s="162"/>
      <c r="BK872" s="162"/>
      <c r="BL872" s="162"/>
      <c r="BM872" s="162"/>
      <c r="BN872" s="162"/>
      <c r="BO872" s="162"/>
      <c r="BP872" s="162"/>
      <c r="BQ872" s="162"/>
      <c r="BR872" s="162"/>
      <c r="BS872" s="162"/>
      <c r="EF872" s="149"/>
    </row>
    <row r="873" spans="1:136" ht="15.75" customHeight="1">
      <c r="A873" s="166"/>
      <c r="B873" s="149"/>
      <c r="C873" s="167"/>
      <c r="D873" s="151"/>
      <c r="Z873" s="149"/>
      <c r="BB873" s="213"/>
      <c r="BC873" s="162"/>
      <c r="BD873" s="162"/>
      <c r="BE873" s="162"/>
      <c r="BF873" s="162"/>
      <c r="BG873" s="162"/>
      <c r="BH873" s="162"/>
      <c r="BI873" s="162"/>
      <c r="BJ873" s="162"/>
      <c r="BK873" s="162"/>
      <c r="BL873" s="162"/>
      <c r="BM873" s="162"/>
      <c r="BN873" s="162"/>
      <c r="BO873" s="162"/>
      <c r="BP873" s="162"/>
      <c r="BQ873" s="162"/>
      <c r="BR873" s="162"/>
      <c r="BS873" s="162"/>
      <c r="EF873" s="149"/>
    </row>
    <row r="874" spans="1:136" ht="15.75" customHeight="1">
      <c r="A874" s="166"/>
      <c r="B874" s="149"/>
      <c r="C874" s="167"/>
      <c r="D874" s="151"/>
      <c r="Z874" s="149"/>
      <c r="BB874" s="213"/>
      <c r="BC874" s="162"/>
      <c r="BD874" s="162"/>
      <c r="BE874" s="162"/>
      <c r="BF874" s="162"/>
      <c r="BG874" s="162"/>
      <c r="BH874" s="162"/>
      <c r="BI874" s="162"/>
      <c r="BJ874" s="162"/>
      <c r="BK874" s="162"/>
      <c r="BL874" s="162"/>
      <c r="BM874" s="162"/>
      <c r="BN874" s="162"/>
      <c r="BO874" s="162"/>
      <c r="BP874" s="162"/>
      <c r="BQ874" s="162"/>
      <c r="BR874" s="162"/>
      <c r="BS874" s="162"/>
      <c r="EF874" s="149"/>
    </row>
    <row r="875" spans="1:136" ht="15.75" customHeight="1">
      <c r="A875" s="166"/>
      <c r="B875" s="149"/>
      <c r="C875" s="167"/>
      <c r="D875" s="151"/>
      <c r="Z875" s="149"/>
      <c r="BB875" s="213"/>
      <c r="BC875" s="162"/>
      <c r="BD875" s="162"/>
      <c r="BE875" s="162"/>
      <c r="BF875" s="162"/>
      <c r="BG875" s="162"/>
      <c r="BH875" s="162"/>
      <c r="BI875" s="162"/>
      <c r="BJ875" s="162"/>
      <c r="BK875" s="162"/>
      <c r="BL875" s="162"/>
      <c r="BM875" s="162"/>
      <c r="BN875" s="162"/>
      <c r="BO875" s="162"/>
      <c r="BP875" s="162"/>
      <c r="BQ875" s="162"/>
      <c r="BR875" s="162"/>
      <c r="BS875" s="162"/>
      <c r="EF875" s="149"/>
    </row>
    <row r="876" spans="1:136" ht="15.75" customHeight="1">
      <c r="A876" s="166"/>
      <c r="B876" s="149"/>
      <c r="C876" s="167"/>
      <c r="D876" s="151"/>
      <c r="Z876" s="149"/>
      <c r="BB876" s="213"/>
      <c r="BC876" s="162"/>
      <c r="BD876" s="162"/>
      <c r="BE876" s="162"/>
      <c r="BF876" s="162"/>
      <c r="BG876" s="162"/>
      <c r="BH876" s="162"/>
      <c r="BI876" s="162"/>
      <c r="BJ876" s="162"/>
      <c r="BK876" s="162"/>
      <c r="BL876" s="162"/>
      <c r="BM876" s="162"/>
      <c r="BN876" s="162"/>
      <c r="BO876" s="162"/>
      <c r="BP876" s="162"/>
      <c r="BQ876" s="162"/>
      <c r="BR876" s="162"/>
      <c r="BS876" s="162"/>
      <c r="EF876" s="149"/>
    </row>
    <row r="877" spans="1:136" ht="15.75" customHeight="1">
      <c r="A877" s="166"/>
      <c r="B877" s="149"/>
      <c r="C877" s="167"/>
      <c r="D877" s="151"/>
      <c r="Z877" s="149"/>
      <c r="BB877" s="213"/>
      <c r="BC877" s="162"/>
      <c r="BD877" s="162"/>
      <c r="BE877" s="162"/>
      <c r="BF877" s="162"/>
      <c r="BG877" s="162"/>
      <c r="BH877" s="162"/>
      <c r="BI877" s="162"/>
      <c r="BJ877" s="162"/>
      <c r="BK877" s="162"/>
      <c r="BL877" s="162"/>
      <c r="BM877" s="162"/>
      <c r="BN877" s="162"/>
      <c r="BO877" s="162"/>
      <c r="BP877" s="162"/>
      <c r="BQ877" s="162"/>
      <c r="BR877" s="162"/>
      <c r="BS877" s="162"/>
      <c r="EF877" s="149"/>
    </row>
    <row r="878" spans="1:136" ht="15.75" customHeight="1">
      <c r="A878" s="166"/>
      <c r="B878" s="149"/>
      <c r="C878" s="167"/>
      <c r="D878" s="151"/>
      <c r="Z878" s="149"/>
      <c r="BB878" s="213"/>
      <c r="BC878" s="162"/>
      <c r="BD878" s="162"/>
      <c r="BE878" s="162"/>
      <c r="BF878" s="162"/>
      <c r="BG878" s="162"/>
      <c r="BH878" s="162"/>
      <c r="BI878" s="162"/>
      <c r="BJ878" s="162"/>
      <c r="BK878" s="162"/>
      <c r="BL878" s="162"/>
      <c r="BM878" s="162"/>
      <c r="BN878" s="162"/>
      <c r="BO878" s="162"/>
      <c r="BP878" s="162"/>
      <c r="BQ878" s="162"/>
      <c r="BR878" s="162"/>
      <c r="BS878" s="162"/>
      <c r="EF878" s="149"/>
    </row>
    <row r="879" spans="1:136" ht="15.75" customHeight="1">
      <c r="A879" s="166"/>
      <c r="B879" s="149"/>
      <c r="C879" s="167"/>
      <c r="D879" s="151"/>
      <c r="Z879" s="149"/>
      <c r="BB879" s="213"/>
      <c r="BC879" s="162"/>
      <c r="BD879" s="162"/>
      <c r="BE879" s="162"/>
      <c r="BF879" s="162"/>
      <c r="BG879" s="162"/>
      <c r="BH879" s="162"/>
      <c r="BI879" s="162"/>
      <c r="BJ879" s="162"/>
      <c r="BK879" s="162"/>
      <c r="BL879" s="162"/>
      <c r="BM879" s="162"/>
      <c r="BN879" s="162"/>
      <c r="BO879" s="162"/>
      <c r="BP879" s="162"/>
      <c r="BQ879" s="162"/>
      <c r="BR879" s="162"/>
      <c r="BS879" s="162"/>
      <c r="EF879" s="149"/>
    </row>
    <row r="880" spans="1:136" ht="15.75" customHeight="1">
      <c r="A880" s="166"/>
      <c r="B880" s="149"/>
      <c r="C880" s="167"/>
      <c r="D880" s="151"/>
      <c r="Z880" s="149"/>
      <c r="BB880" s="213"/>
      <c r="BC880" s="162"/>
      <c r="BD880" s="162"/>
      <c r="BE880" s="162"/>
      <c r="BF880" s="162"/>
      <c r="BG880" s="162"/>
      <c r="BH880" s="162"/>
      <c r="BI880" s="162"/>
      <c r="BJ880" s="162"/>
      <c r="BK880" s="162"/>
      <c r="BL880" s="162"/>
      <c r="BM880" s="162"/>
      <c r="BN880" s="162"/>
      <c r="BO880" s="162"/>
      <c r="BP880" s="162"/>
      <c r="BQ880" s="162"/>
      <c r="BR880" s="162"/>
      <c r="BS880" s="162"/>
      <c r="EF880" s="149"/>
    </row>
    <row r="881" spans="1:136" ht="15.75" customHeight="1">
      <c r="A881" s="166"/>
      <c r="B881" s="149"/>
      <c r="C881" s="167"/>
      <c r="D881" s="151"/>
      <c r="Z881" s="149"/>
      <c r="BB881" s="213"/>
      <c r="BC881" s="162"/>
      <c r="BD881" s="162"/>
      <c r="BE881" s="162"/>
      <c r="BF881" s="162"/>
      <c r="BG881" s="162"/>
      <c r="BH881" s="162"/>
      <c r="BI881" s="162"/>
      <c r="BJ881" s="162"/>
      <c r="BK881" s="162"/>
      <c r="BL881" s="162"/>
      <c r="BM881" s="162"/>
      <c r="BN881" s="162"/>
      <c r="BO881" s="162"/>
      <c r="BP881" s="162"/>
      <c r="BQ881" s="162"/>
      <c r="BR881" s="162"/>
      <c r="BS881" s="162"/>
      <c r="EF881" s="149"/>
    </row>
    <row r="882" spans="1:136" ht="15.75" customHeight="1">
      <c r="A882" s="166"/>
      <c r="B882" s="149"/>
      <c r="C882" s="167"/>
      <c r="D882" s="151"/>
      <c r="Z882" s="149"/>
      <c r="BB882" s="213"/>
      <c r="BC882" s="162"/>
      <c r="BD882" s="162"/>
      <c r="BE882" s="162"/>
      <c r="BF882" s="162"/>
      <c r="BG882" s="162"/>
      <c r="BH882" s="162"/>
      <c r="BI882" s="162"/>
      <c r="BJ882" s="162"/>
      <c r="BK882" s="162"/>
      <c r="BL882" s="162"/>
      <c r="BM882" s="162"/>
      <c r="BN882" s="162"/>
      <c r="BO882" s="162"/>
      <c r="BP882" s="162"/>
      <c r="BQ882" s="162"/>
      <c r="BR882" s="162"/>
      <c r="BS882" s="162"/>
      <c r="EF882" s="149"/>
    </row>
    <row r="883" spans="1:136" ht="15.75" customHeight="1">
      <c r="A883" s="166"/>
      <c r="B883" s="149"/>
      <c r="C883" s="167"/>
      <c r="D883" s="151"/>
      <c r="Z883" s="149"/>
      <c r="BB883" s="213"/>
      <c r="BC883" s="162"/>
      <c r="BD883" s="162"/>
      <c r="BE883" s="162"/>
      <c r="BF883" s="162"/>
      <c r="BG883" s="162"/>
      <c r="BH883" s="162"/>
      <c r="BI883" s="162"/>
      <c r="BJ883" s="162"/>
      <c r="BK883" s="162"/>
      <c r="BL883" s="162"/>
      <c r="BM883" s="162"/>
      <c r="BN883" s="162"/>
      <c r="BO883" s="162"/>
      <c r="BP883" s="162"/>
      <c r="BQ883" s="162"/>
      <c r="BR883" s="162"/>
      <c r="BS883" s="162"/>
      <c r="EF883" s="149"/>
    </row>
    <row r="884" spans="1:136" ht="15.75" customHeight="1">
      <c r="A884" s="166"/>
      <c r="B884" s="149"/>
      <c r="C884" s="167"/>
      <c r="D884" s="151"/>
      <c r="Z884" s="149"/>
      <c r="BB884" s="213"/>
      <c r="BC884" s="162"/>
      <c r="BD884" s="162"/>
      <c r="BE884" s="162"/>
      <c r="BF884" s="162"/>
      <c r="BG884" s="162"/>
      <c r="BH884" s="162"/>
      <c r="BI884" s="162"/>
      <c r="BJ884" s="162"/>
      <c r="BK884" s="162"/>
      <c r="BL884" s="162"/>
      <c r="BM884" s="162"/>
      <c r="BN884" s="162"/>
      <c r="BO884" s="162"/>
      <c r="BP884" s="162"/>
      <c r="BQ884" s="162"/>
      <c r="BR884" s="162"/>
      <c r="BS884" s="162"/>
      <c r="EF884" s="149"/>
    </row>
    <row r="885" spans="1:136" ht="15.75" customHeight="1">
      <c r="A885" s="166"/>
      <c r="B885" s="149"/>
      <c r="C885" s="167"/>
      <c r="D885" s="151"/>
      <c r="Z885" s="149"/>
      <c r="BB885" s="213"/>
      <c r="BC885" s="162"/>
      <c r="BD885" s="162"/>
      <c r="BE885" s="162"/>
      <c r="BF885" s="162"/>
      <c r="BG885" s="162"/>
      <c r="BH885" s="162"/>
      <c r="BI885" s="162"/>
      <c r="BJ885" s="162"/>
      <c r="BK885" s="162"/>
      <c r="BL885" s="162"/>
      <c r="BM885" s="162"/>
      <c r="BN885" s="162"/>
      <c r="BO885" s="162"/>
      <c r="BP885" s="162"/>
      <c r="BQ885" s="162"/>
      <c r="BR885" s="162"/>
      <c r="BS885" s="162"/>
      <c r="EF885" s="149"/>
    </row>
    <row r="886" spans="1:136" ht="15.75" customHeight="1">
      <c r="A886" s="166"/>
      <c r="B886" s="149"/>
      <c r="C886" s="167"/>
      <c r="D886" s="151"/>
      <c r="Z886" s="149"/>
      <c r="BB886" s="213"/>
      <c r="BC886" s="162"/>
      <c r="BD886" s="162"/>
      <c r="BE886" s="162"/>
      <c r="BF886" s="162"/>
      <c r="BG886" s="162"/>
      <c r="BH886" s="162"/>
      <c r="BI886" s="162"/>
      <c r="BJ886" s="162"/>
      <c r="BK886" s="162"/>
      <c r="BL886" s="162"/>
      <c r="BM886" s="162"/>
      <c r="BN886" s="162"/>
      <c r="BO886" s="162"/>
      <c r="BP886" s="162"/>
      <c r="BQ886" s="162"/>
      <c r="BR886" s="162"/>
      <c r="BS886" s="162"/>
      <c r="EF886" s="149"/>
    </row>
    <row r="887" spans="1:136" ht="15.75" customHeight="1">
      <c r="A887" s="166"/>
      <c r="B887" s="149"/>
      <c r="C887" s="167"/>
      <c r="D887" s="151"/>
      <c r="Z887" s="149"/>
      <c r="BB887" s="213"/>
      <c r="BC887" s="162"/>
      <c r="BD887" s="162"/>
      <c r="BE887" s="162"/>
      <c r="BF887" s="162"/>
      <c r="BG887" s="162"/>
      <c r="BH887" s="162"/>
      <c r="BI887" s="162"/>
      <c r="BJ887" s="162"/>
      <c r="BK887" s="162"/>
      <c r="BL887" s="162"/>
      <c r="BM887" s="162"/>
      <c r="BN887" s="162"/>
      <c r="BO887" s="162"/>
      <c r="BP887" s="162"/>
      <c r="BQ887" s="162"/>
      <c r="BR887" s="162"/>
      <c r="BS887" s="162"/>
      <c r="EF887" s="149"/>
    </row>
    <row r="888" spans="1:136" ht="15.75" customHeight="1">
      <c r="A888" s="166"/>
      <c r="B888" s="149"/>
      <c r="C888" s="167"/>
      <c r="D888" s="151"/>
      <c r="Z888" s="149"/>
      <c r="BB888" s="213"/>
      <c r="BC888" s="162"/>
      <c r="BD888" s="162"/>
      <c r="BE888" s="162"/>
      <c r="BF888" s="162"/>
      <c r="BG888" s="162"/>
      <c r="BH888" s="162"/>
      <c r="BI888" s="162"/>
      <c r="BJ888" s="162"/>
      <c r="BK888" s="162"/>
      <c r="BL888" s="162"/>
      <c r="BM888" s="162"/>
      <c r="BN888" s="162"/>
      <c r="BO888" s="162"/>
      <c r="BP888" s="162"/>
      <c r="BQ888" s="162"/>
      <c r="BR888" s="162"/>
      <c r="BS888" s="162"/>
      <c r="EF888" s="149"/>
    </row>
    <row r="889" spans="1:136" ht="15.75" customHeight="1">
      <c r="A889" s="166"/>
      <c r="B889" s="149"/>
      <c r="C889" s="167"/>
      <c r="D889" s="151"/>
      <c r="Z889" s="149"/>
      <c r="BB889" s="213"/>
      <c r="BC889" s="162"/>
      <c r="BD889" s="162"/>
      <c r="BE889" s="162"/>
      <c r="BF889" s="162"/>
      <c r="BG889" s="162"/>
      <c r="BH889" s="162"/>
      <c r="BI889" s="162"/>
      <c r="BJ889" s="162"/>
      <c r="BK889" s="162"/>
      <c r="BL889" s="162"/>
      <c r="BM889" s="162"/>
      <c r="BN889" s="162"/>
      <c r="BO889" s="162"/>
      <c r="BP889" s="162"/>
      <c r="BQ889" s="162"/>
      <c r="BR889" s="162"/>
      <c r="BS889" s="162"/>
      <c r="EF889" s="149"/>
    </row>
    <row r="890" spans="1:136" ht="15.75" customHeight="1">
      <c r="A890" s="166"/>
      <c r="B890" s="149"/>
      <c r="C890" s="167"/>
      <c r="D890" s="151"/>
      <c r="Z890" s="149"/>
      <c r="BB890" s="213"/>
      <c r="BC890" s="162"/>
      <c r="BD890" s="162"/>
      <c r="BE890" s="162"/>
      <c r="BF890" s="162"/>
      <c r="BG890" s="162"/>
      <c r="BH890" s="162"/>
      <c r="BI890" s="162"/>
      <c r="BJ890" s="162"/>
      <c r="BK890" s="162"/>
      <c r="BL890" s="162"/>
      <c r="BM890" s="162"/>
      <c r="BN890" s="162"/>
      <c r="BO890" s="162"/>
      <c r="BP890" s="162"/>
      <c r="BQ890" s="162"/>
      <c r="BR890" s="162"/>
      <c r="BS890" s="162"/>
      <c r="EF890" s="149"/>
    </row>
    <row r="891" spans="1:136" ht="15.75" customHeight="1">
      <c r="A891" s="166"/>
      <c r="B891" s="149"/>
      <c r="C891" s="167"/>
      <c r="D891" s="151"/>
      <c r="Z891" s="149"/>
      <c r="BB891" s="213"/>
      <c r="BC891" s="162"/>
      <c r="BD891" s="162"/>
      <c r="BE891" s="162"/>
      <c r="BF891" s="162"/>
      <c r="BG891" s="162"/>
      <c r="BH891" s="162"/>
      <c r="BI891" s="162"/>
      <c r="BJ891" s="162"/>
      <c r="BK891" s="162"/>
      <c r="BL891" s="162"/>
      <c r="BM891" s="162"/>
      <c r="BN891" s="162"/>
      <c r="BO891" s="162"/>
      <c r="BP891" s="162"/>
      <c r="BQ891" s="162"/>
      <c r="BR891" s="162"/>
      <c r="BS891" s="162"/>
      <c r="EF891" s="149"/>
    </row>
    <row r="892" spans="1:136" ht="15.75" customHeight="1">
      <c r="A892" s="166"/>
      <c r="B892" s="149"/>
      <c r="C892" s="167"/>
      <c r="D892" s="151"/>
      <c r="Z892" s="149"/>
      <c r="BB892" s="213"/>
      <c r="BC892" s="162"/>
      <c r="BD892" s="162"/>
      <c r="BE892" s="162"/>
      <c r="BF892" s="162"/>
      <c r="BG892" s="162"/>
      <c r="BH892" s="162"/>
      <c r="BI892" s="162"/>
      <c r="BJ892" s="162"/>
      <c r="BK892" s="162"/>
      <c r="BL892" s="162"/>
      <c r="BM892" s="162"/>
      <c r="BN892" s="162"/>
      <c r="BO892" s="162"/>
      <c r="BP892" s="162"/>
      <c r="BQ892" s="162"/>
      <c r="BR892" s="162"/>
      <c r="BS892" s="162"/>
      <c r="EF892" s="149"/>
    </row>
    <row r="893" spans="1:136" ht="15.75" customHeight="1">
      <c r="A893" s="166"/>
      <c r="B893" s="149"/>
      <c r="C893" s="167"/>
      <c r="D893" s="151"/>
      <c r="Z893" s="149"/>
      <c r="BB893" s="213"/>
      <c r="BC893" s="162"/>
      <c r="BD893" s="162"/>
      <c r="BE893" s="162"/>
      <c r="BF893" s="162"/>
      <c r="BG893" s="162"/>
      <c r="BH893" s="162"/>
      <c r="BI893" s="162"/>
      <c r="BJ893" s="162"/>
      <c r="BK893" s="162"/>
      <c r="BL893" s="162"/>
      <c r="BM893" s="162"/>
      <c r="BN893" s="162"/>
      <c r="BO893" s="162"/>
      <c r="BP893" s="162"/>
      <c r="BQ893" s="162"/>
      <c r="BR893" s="162"/>
      <c r="BS893" s="162"/>
      <c r="EF893" s="149"/>
    </row>
    <row r="894" spans="1:136" ht="15.75" customHeight="1">
      <c r="A894" s="166"/>
      <c r="B894" s="149"/>
      <c r="C894" s="167"/>
      <c r="D894" s="151"/>
      <c r="Z894" s="149"/>
      <c r="BB894" s="213"/>
      <c r="BC894" s="162"/>
      <c r="BD894" s="162"/>
      <c r="BE894" s="162"/>
      <c r="BF894" s="162"/>
      <c r="BG894" s="162"/>
      <c r="BH894" s="162"/>
      <c r="BI894" s="162"/>
      <c r="BJ894" s="162"/>
      <c r="BK894" s="162"/>
      <c r="BL894" s="162"/>
      <c r="BM894" s="162"/>
      <c r="BN894" s="162"/>
      <c r="BO894" s="162"/>
      <c r="BP894" s="162"/>
      <c r="BQ894" s="162"/>
      <c r="BR894" s="162"/>
      <c r="BS894" s="162"/>
      <c r="EF894" s="149"/>
    </row>
    <row r="895" spans="1:136" ht="15.75" customHeight="1">
      <c r="A895" s="166"/>
      <c r="B895" s="149"/>
      <c r="C895" s="167"/>
      <c r="D895" s="151"/>
      <c r="Z895" s="149"/>
      <c r="BB895" s="213"/>
      <c r="BC895" s="162"/>
      <c r="BD895" s="162"/>
      <c r="BE895" s="162"/>
      <c r="BF895" s="162"/>
      <c r="BG895" s="162"/>
      <c r="BH895" s="162"/>
      <c r="BI895" s="162"/>
      <c r="BJ895" s="162"/>
      <c r="BK895" s="162"/>
      <c r="BL895" s="162"/>
      <c r="BM895" s="162"/>
      <c r="BN895" s="162"/>
      <c r="BO895" s="162"/>
      <c r="BP895" s="162"/>
      <c r="BQ895" s="162"/>
      <c r="BR895" s="162"/>
      <c r="BS895" s="162"/>
      <c r="EF895" s="149"/>
    </row>
    <row r="896" spans="1:136" ht="15.75" customHeight="1">
      <c r="A896" s="166"/>
      <c r="B896" s="149"/>
      <c r="C896" s="167"/>
      <c r="D896" s="151"/>
      <c r="Z896" s="149"/>
      <c r="BB896" s="213"/>
      <c r="BC896" s="162"/>
      <c r="BD896" s="162"/>
      <c r="BE896" s="162"/>
      <c r="BF896" s="162"/>
      <c r="BG896" s="162"/>
      <c r="BH896" s="162"/>
      <c r="BI896" s="162"/>
      <c r="BJ896" s="162"/>
      <c r="BK896" s="162"/>
      <c r="BL896" s="162"/>
      <c r="BM896" s="162"/>
      <c r="BN896" s="162"/>
      <c r="BO896" s="162"/>
      <c r="BP896" s="162"/>
      <c r="BQ896" s="162"/>
      <c r="BR896" s="162"/>
      <c r="BS896" s="162"/>
      <c r="EF896" s="149"/>
    </row>
    <row r="897" spans="1:136" ht="15.75" customHeight="1">
      <c r="A897" s="166"/>
      <c r="B897" s="149"/>
      <c r="C897" s="167"/>
      <c r="D897" s="151"/>
      <c r="Z897" s="149"/>
      <c r="BB897" s="213"/>
      <c r="BC897" s="162"/>
      <c r="BD897" s="162"/>
      <c r="BE897" s="162"/>
      <c r="BF897" s="162"/>
      <c r="BG897" s="162"/>
      <c r="BH897" s="162"/>
      <c r="BI897" s="162"/>
      <c r="BJ897" s="162"/>
      <c r="BK897" s="162"/>
      <c r="BL897" s="162"/>
      <c r="BM897" s="162"/>
      <c r="BN897" s="162"/>
      <c r="BO897" s="162"/>
      <c r="BP897" s="162"/>
      <c r="BQ897" s="162"/>
      <c r="BR897" s="162"/>
      <c r="BS897" s="162"/>
      <c r="EF897" s="149"/>
    </row>
    <row r="898" spans="1:136" ht="15.75" customHeight="1">
      <c r="A898" s="166"/>
      <c r="B898" s="149"/>
      <c r="C898" s="167"/>
      <c r="D898" s="151"/>
      <c r="Z898" s="149"/>
      <c r="BB898" s="213"/>
      <c r="BC898" s="162"/>
      <c r="BD898" s="162"/>
      <c r="BE898" s="162"/>
      <c r="BF898" s="162"/>
      <c r="BG898" s="162"/>
      <c r="BH898" s="162"/>
      <c r="BI898" s="162"/>
      <c r="BJ898" s="162"/>
      <c r="BK898" s="162"/>
      <c r="BL898" s="162"/>
      <c r="BM898" s="162"/>
      <c r="BN898" s="162"/>
      <c r="BO898" s="162"/>
      <c r="BP898" s="162"/>
      <c r="BQ898" s="162"/>
      <c r="BR898" s="162"/>
      <c r="BS898" s="162"/>
      <c r="EF898" s="149"/>
    </row>
    <row r="899" spans="1:136" ht="15.75" customHeight="1">
      <c r="A899" s="166"/>
      <c r="B899" s="149"/>
      <c r="C899" s="167"/>
      <c r="D899" s="151"/>
      <c r="Z899" s="149"/>
      <c r="BB899" s="213"/>
      <c r="BC899" s="162"/>
      <c r="BD899" s="162"/>
      <c r="BE899" s="162"/>
      <c r="BF899" s="162"/>
      <c r="BG899" s="162"/>
      <c r="BH899" s="162"/>
      <c r="BI899" s="162"/>
      <c r="BJ899" s="162"/>
      <c r="BK899" s="162"/>
      <c r="BL899" s="162"/>
      <c r="BM899" s="162"/>
      <c r="BN899" s="162"/>
      <c r="BO899" s="162"/>
      <c r="BP899" s="162"/>
      <c r="BQ899" s="162"/>
      <c r="BR899" s="162"/>
      <c r="BS899" s="162"/>
      <c r="EF899" s="149"/>
    </row>
    <row r="900" spans="1:136" ht="15.75" customHeight="1">
      <c r="A900" s="166"/>
      <c r="B900" s="149"/>
      <c r="C900" s="167"/>
      <c r="D900" s="151"/>
      <c r="Z900" s="149"/>
      <c r="BB900" s="213"/>
      <c r="BC900" s="162"/>
      <c r="BD900" s="162"/>
      <c r="BE900" s="162"/>
      <c r="BF900" s="162"/>
      <c r="BG900" s="162"/>
      <c r="BH900" s="162"/>
      <c r="BI900" s="162"/>
      <c r="BJ900" s="162"/>
      <c r="BK900" s="162"/>
      <c r="BL900" s="162"/>
      <c r="BM900" s="162"/>
      <c r="BN900" s="162"/>
      <c r="BO900" s="162"/>
      <c r="BP900" s="162"/>
      <c r="BQ900" s="162"/>
      <c r="BR900" s="162"/>
      <c r="BS900" s="162"/>
      <c r="EF900" s="149"/>
    </row>
    <row r="901" spans="1:136" ht="15.75" customHeight="1">
      <c r="A901" s="166"/>
      <c r="B901" s="149"/>
      <c r="C901" s="167"/>
      <c r="D901" s="151"/>
      <c r="Z901" s="149"/>
      <c r="BB901" s="213"/>
      <c r="BC901" s="162"/>
      <c r="BD901" s="162"/>
      <c r="BE901" s="162"/>
      <c r="BF901" s="162"/>
      <c r="BG901" s="162"/>
      <c r="BH901" s="162"/>
      <c r="BI901" s="162"/>
      <c r="BJ901" s="162"/>
      <c r="BK901" s="162"/>
      <c r="BL901" s="162"/>
      <c r="BM901" s="162"/>
      <c r="BN901" s="162"/>
      <c r="BO901" s="162"/>
      <c r="BP901" s="162"/>
      <c r="BQ901" s="162"/>
      <c r="BR901" s="162"/>
      <c r="BS901" s="162"/>
      <c r="EF901" s="149"/>
    </row>
    <row r="902" spans="1:136" ht="15.75" customHeight="1">
      <c r="A902" s="166"/>
      <c r="B902" s="149"/>
      <c r="C902" s="167"/>
      <c r="D902" s="151"/>
      <c r="Z902" s="149"/>
      <c r="BB902" s="213"/>
      <c r="BC902" s="162"/>
      <c r="BD902" s="162"/>
      <c r="BE902" s="162"/>
      <c r="BF902" s="162"/>
      <c r="BG902" s="162"/>
      <c r="BH902" s="162"/>
      <c r="BI902" s="162"/>
      <c r="BJ902" s="162"/>
      <c r="BK902" s="162"/>
      <c r="BL902" s="162"/>
      <c r="BM902" s="162"/>
      <c r="BN902" s="162"/>
      <c r="BO902" s="162"/>
      <c r="BP902" s="162"/>
      <c r="BQ902" s="162"/>
      <c r="BR902" s="162"/>
      <c r="BS902" s="162"/>
      <c r="EF902" s="149"/>
    </row>
    <row r="903" spans="1:136" ht="15.75" customHeight="1">
      <c r="A903" s="166"/>
      <c r="B903" s="149"/>
      <c r="C903" s="167"/>
      <c r="D903" s="151"/>
      <c r="Z903" s="149"/>
      <c r="BB903" s="213"/>
      <c r="BC903" s="162"/>
      <c r="BD903" s="162"/>
      <c r="BE903" s="162"/>
      <c r="BF903" s="162"/>
      <c r="BG903" s="162"/>
      <c r="BH903" s="162"/>
      <c r="BI903" s="162"/>
      <c r="BJ903" s="162"/>
      <c r="BK903" s="162"/>
      <c r="BL903" s="162"/>
      <c r="BM903" s="162"/>
      <c r="BN903" s="162"/>
      <c r="BO903" s="162"/>
      <c r="BP903" s="162"/>
      <c r="BQ903" s="162"/>
      <c r="BR903" s="162"/>
      <c r="BS903" s="162"/>
      <c r="EF903" s="149"/>
    </row>
    <row r="904" spans="1:136" ht="15.75" customHeight="1">
      <c r="A904" s="166"/>
      <c r="B904" s="149"/>
      <c r="C904" s="167"/>
      <c r="D904" s="151"/>
      <c r="Z904" s="149"/>
      <c r="BB904" s="213"/>
      <c r="BC904" s="162"/>
      <c r="BD904" s="162"/>
      <c r="BE904" s="162"/>
      <c r="BF904" s="162"/>
      <c r="BG904" s="162"/>
      <c r="BH904" s="162"/>
      <c r="BI904" s="162"/>
      <c r="BJ904" s="162"/>
      <c r="BK904" s="162"/>
      <c r="BL904" s="162"/>
      <c r="BM904" s="162"/>
      <c r="BN904" s="162"/>
      <c r="BO904" s="162"/>
      <c r="BP904" s="162"/>
      <c r="BQ904" s="162"/>
      <c r="BR904" s="162"/>
      <c r="BS904" s="162"/>
      <c r="EF904" s="149"/>
    </row>
    <row r="905" spans="1:136" ht="15.75" customHeight="1">
      <c r="A905" s="166"/>
      <c r="B905" s="149"/>
      <c r="C905" s="167"/>
      <c r="D905" s="151"/>
      <c r="Z905" s="149"/>
      <c r="BB905" s="213"/>
      <c r="BC905" s="162"/>
      <c r="BD905" s="162"/>
      <c r="BE905" s="162"/>
      <c r="BF905" s="162"/>
      <c r="BG905" s="162"/>
      <c r="BH905" s="162"/>
      <c r="BI905" s="162"/>
      <c r="BJ905" s="162"/>
      <c r="BK905" s="162"/>
      <c r="BL905" s="162"/>
      <c r="BM905" s="162"/>
      <c r="BN905" s="162"/>
      <c r="BO905" s="162"/>
      <c r="BP905" s="162"/>
      <c r="BQ905" s="162"/>
      <c r="BR905" s="162"/>
      <c r="BS905" s="162"/>
      <c r="EF905" s="149"/>
    </row>
    <row r="906" spans="1:136" ht="15.75" customHeight="1">
      <c r="A906" s="166"/>
      <c r="B906" s="149"/>
      <c r="C906" s="167"/>
      <c r="D906" s="151"/>
      <c r="Z906" s="149"/>
      <c r="BB906" s="213"/>
      <c r="BC906" s="162"/>
      <c r="BD906" s="162"/>
      <c r="BE906" s="162"/>
      <c r="BF906" s="162"/>
      <c r="BG906" s="162"/>
      <c r="BH906" s="162"/>
      <c r="BI906" s="162"/>
      <c r="BJ906" s="162"/>
      <c r="BK906" s="162"/>
      <c r="BL906" s="162"/>
      <c r="BM906" s="162"/>
      <c r="BN906" s="162"/>
      <c r="BO906" s="162"/>
      <c r="BP906" s="162"/>
      <c r="BQ906" s="162"/>
      <c r="BR906" s="162"/>
      <c r="BS906" s="162"/>
      <c r="EF906" s="149"/>
    </row>
    <row r="907" spans="1:136" ht="15.75" customHeight="1">
      <c r="A907" s="166"/>
      <c r="B907" s="149"/>
      <c r="C907" s="167"/>
      <c r="D907" s="151"/>
      <c r="Z907" s="149"/>
      <c r="BB907" s="213"/>
      <c r="BC907" s="162"/>
      <c r="BD907" s="162"/>
      <c r="BE907" s="162"/>
      <c r="BF907" s="162"/>
      <c r="BG907" s="162"/>
      <c r="BH907" s="162"/>
      <c r="BI907" s="162"/>
      <c r="BJ907" s="162"/>
      <c r="BK907" s="162"/>
      <c r="BL907" s="162"/>
      <c r="BM907" s="162"/>
      <c r="BN907" s="162"/>
      <c r="BO907" s="162"/>
      <c r="BP907" s="162"/>
      <c r="BQ907" s="162"/>
      <c r="BR907" s="162"/>
      <c r="BS907" s="162"/>
      <c r="EF907" s="149"/>
    </row>
    <row r="908" spans="1:136" ht="15.75" customHeight="1">
      <c r="A908" s="166"/>
      <c r="B908" s="149"/>
      <c r="C908" s="167"/>
      <c r="D908" s="151"/>
      <c r="Z908" s="149"/>
      <c r="BB908" s="213"/>
      <c r="BC908" s="162"/>
      <c r="BD908" s="162"/>
      <c r="BE908" s="162"/>
      <c r="BF908" s="162"/>
      <c r="BG908" s="162"/>
      <c r="BH908" s="162"/>
      <c r="BI908" s="162"/>
      <c r="BJ908" s="162"/>
      <c r="BK908" s="162"/>
      <c r="BL908" s="162"/>
      <c r="BM908" s="162"/>
      <c r="BN908" s="162"/>
      <c r="BO908" s="162"/>
      <c r="BP908" s="162"/>
      <c r="BQ908" s="162"/>
      <c r="BR908" s="162"/>
      <c r="BS908" s="162"/>
      <c r="EF908" s="149"/>
    </row>
    <row r="909" spans="1:136" ht="15.75" customHeight="1">
      <c r="A909" s="166"/>
      <c r="B909" s="149"/>
      <c r="C909" s="167"/>
      <c r="D909" s="151"/>
      <c r="Z909" s="149"/>
      <c r="BB909" s="213"/>
      <c r="BC909" s="162"/>
      <c r="BD909" s="162"/>
      <c r="BE909" s="162"/>
      <c r="BF909" s="162"/>
      <c r="BG909" s="162"/>
      <c r="BH909" s="162"/>
      <c r="BI909" s="162"/>
      <c r="BJ909" s="162"/>
      <c r="BK909" s="162"/>
      <c r="BL909" s="162"/>
      <c r="BM909" s="162"/>
      <c r="BN909" s="162"/>
      <c r="BO909" s="162"/>
      <c r="BP909" s="162"/>
      <c r="BQ909" s="162"/>
      <c r="BR909" s="162"/>
      <c r="BS909" s="162"/>
      <c r="EF909" s="149"/>
    </row>
    <row r="910" spans="1:136" ht="15.75" customHeight="1">
      <c r="A910" s="166"/>
      <c r="B910" s="149"/>
      <c r="C910" s="167"/>
      <c r="D910" s="151"/>
      <c r="Z910" s="149"/>
      <c r="BB910" s="213"/>
      <c r="BC910" s="162"/>
      <c r="BD910" s="162"/>
      <c r="BE910" s="162"/>
      <c r="BF910" s="162"/>
      <c r="BG910" s="162"/>
      <c r="BH910" s="162"/>
      <c r="BI910" s="162"/>
      <c r="BJ910" s="162"/>
      <c r="BK910" s="162"/>
      <c r="BL910" s="162"/>
      <c r="BM910" s="162"/>
      <c r="BN910" s="162"/>
      <c r="BO910" s="162"/>
      <c r="BP910" s="162"/>
      <c r="BQ910" s="162"/>
      <c r="BR910" s="162"/>
      <c r="BS910" s="162"/>
      <c r="EF910" s="149"/>
    </row>
    <row r="911" spans="1:136" ht="15.75" customHeight="1">
      <c r="A911" s="166"/>
      <c r="B911" s="149"/>
      <c r="C911" s="167"/>
      <c r="D911" s="151"/>
      <c r="Z911" s="149"/>
      <c r="BB911" s="213"/>
      <c r="BC911" s="162"/>
      <c r="BD911" s="162"/>
      <c r="BE911" s="162"/>
      <c r="BF911" s="162"/>
      <c r="BG911" s="162"/>
      <c r="BH911" s="162"/>
      <c r="BI911" s="162"/>
      <c r="BJ911" s="162"/>
      <c r="BK911" s="162"/>
      <c r="BL911" s="162"/>
      <c r="BM911" s="162"/>
      <c r="BN911" s="162"/>
      <c r="BO911" s="162"/>
      <c r="BP911" s="162"/>
      <c r="BQ911" s="162"/>
      <c r="BR911" s="162"/>
      <c r="BS911" s="162"/>
      <c r="EF911" s="149"/>
    </row>
    <row r="912" spans="1:136" ht="15.75" customHeight="1">
      <c r="A912" s="166"/>
      <c r="B912" s="149"/>
      <c r="C912" s="167"/>
      <c r="D912" s="151"/>
      <c r="Z912" s="149"/>
      <c r="BB912" s="213"/>
      <c r="BC912" s="162"/>
      <c r="BD912" s="162"/>
      <c r="BE912" s="162"/>
      <c r="BF912" s="162"/>
      <c r="BG912" s="162"/>
      <c r="BH912" s="162"/>
      <c r="BI912" s="162"/>
      <c r="BJ912" s="162"/>
      <c r="BK912" s="162"/>
      <c r="BL912" s="162"/>
      <c r="BM912" s="162"/>
      <c r="BN912" s="162"/>
      <c r="BO912" s="162"/>
      <c r="BP912" s="162"/>
      <c r="BQ912" s="162"/>
      <c r="BR912" s="162"/>
      <c r="BS912" s="162"/>
      <c r="EF912" s="149"/>
    </row>
    <row r="913" spans="1:136" ht="15.75" customHeight="1">
      <c r="A913" s="166"/>
      <c r="B913" s="149"/>
      <c r="C913" s="167"/>
      <c r="D913" s="151"/>
      <c r="Z913" s="149"/>
      <c r="BB913" s="213"/>
      <c r="BC913" s="162"/>
      <c r="BD913" s="162"/>
      <c r="BE913" s="162"/>
      <c r="BF913" s="162"/>
      <c r="BG913" s="162"/>
      <c r="BH913" s="162"/>
      <c r="BI913" s="162"/>
      <c r="BJ913" s="162"/>
      <c r="BK913" s="162"/>
      <c r="BL913" s="162"/>
      <c r="BM913" s="162"/>
      <c r="BN913" s="162"/>
      <c r="BO913" s="162"/>
      <c r="BP913" s="162"/>
      <c r="BQ913" s="162"/>
      <c r="BR913" s="162"/>
      <c r="BS913" s="162"/>
      <c r="EF913" s="149"/>
    </row>
    <row r="914" spans="1:136" ht="15.75" customHeight="1">
      <c r="A914" s="166"/>
      <c r="B914" s="149"/>
      <c r="C914" s="167"/>
      <c r="D914" s="151"/>
      <c r="Z914" s="149"/>
      <c r="BB914" s="213"/>
      <c r="BC914" s="162"/>
      <c r="BD914" s="162"/>
      <c r="BE914" s="162"/>
      <c r="BF914" s="162"/>
      <c r="BG914" s="162"/>
      <c r="BH914" s="162"/>
      <c r="BI914" s="162"/>
      <c r="BJ914" s="162"/>
      <c r="BK914" s="162"/>
      <c r="BL914" s="162"/>
      <c r="BM914" s="162"/>
      <c r="BN914" s="162"/>
      <c r="BO914" s="162"/>
      <c r="BP914" s="162"/>
      <c r="BQ914" s="162"/>
      <c r="BR914" s="162"/>
      <c r="BS914" s="162"/>
      <c r="EF914" s="149"/>
    </row>
    <row r="915" spans="1:136" ht="15.75" customHeight="1">
      <c r="A915" s="166"/>
      <c r="B915" s="149"/>
      <c r="C915" s="167"/>
      <c r="D915" s="151"/>
      <c r="Z915" s="149"/>
      <c r="BB915" s="213"/>
      <c r="BC915" s="162"/>
      <c r="BD915" s="162"/>
      <c r="BE915" s="162"/>
      <c r="BF915" s="162"/>
      <c r="BG915" s="162"/>
      <c r="BH915" s="162"/>
      <c r="BI915" s="162"/>
      <c r="BJ915" s="162"/>
      <c r="BK915" s="162"/>
      <c r="BL915" s="162"/>
      <c r="BM915" s="162"/>
      <c r="BN915" s="162"/>
      <c r="BO915" s="162"/>
      <c r="BP915" s="162"/>
      <c r="BQ915" s="162"/>
      <c r="BR915" s="162"/>
      <c r="BS915" s="162"/>
      <c r="EF915" s="149"/>
    </row>
    <row r="916" spans="1:136" ht="15.75" customHeight="1">
      <c r="A916" s="166"/>
      <c r="B916" s="149"/>
      <c r="C916" s="167"/>
      <c r="D916" s="151"/>
      <c r="Z916" s="149"/>
      <c r="BB916" s="213"/>
      <c r="BC916" s="162"/>
      <c r="BD916" s="162"/>
      <c r="BE916" s="162"/>
      <c r="BF916" s="162"/>
      <c r="BG916" s="162"/>
      <c r="BH916" s="162"/>
      <c r="BI916" s="162"/>
      <c r="BJ916" s="162"/>
      <c r="BK916" s="162"/>
      <c r="BL916" s="162"/>
      <c r="BM916" s="162"/>
      <c r="BN916" s="162"/>
      <c r="BO916" s="162"/>
      <c r="BP916" s="162"/>
      <c r="BQ916" s="162"/>
      <c r="BR916" s="162"/>
      <c r="BS916" s="162"/>
      <c r="EF916" s="149"/>
    </row>
    <row r="917" spans="1:136" ht="15.75" customHeight="1">
      <c r="A917" s="166"/>
      <c r="B917" s="149"/>
      <c r="C917" s="167"/>
      <c r="D917" s="151"/>
      <c r="Z917" s="149"/>
      <c r="BB917" s="213"/>
      <c r="BC917" s="162"/>
      <c r="BD917" s="162"/>
      <c r="BE917" s="162"/>
      <c r="BF917" s="162"/>
      <c r="BG917" s="162"/>
      <c r="BH917" s="162"/>
      <c r="BI917" s="162"/>
      <c r="BJ917" s="162"/>
      <c r="BK917" s="162"/>
      <c r="BL917" s="162"/>
      <c r="BM917" s="162"/>
      <c r="BN917" s="162"/>
      <c r="BO917" s="162"/>
      <c r="BP917" s="162"/>
      <c r="BQ917" s="162"/>
      <c r="BR917" s="162"/>
      <c r="BS917" s="162"/>
      <c r="EF917" s="149"/>
    </row>
    <row r="918" spans="1:136" ht="15.75" customHeight="1">
      <c r="A918" s="166"/>
      <c r="B918" s="149"/>
      <c r="C918" s="167"/>
      <c r="D918" s="151"/>
      <c r="Z918" s="149"/>
      <c r="BB918" s="213"/>
      <c r="BC918" s="162"/>
      <c r="BD918" s="162"/>
      <c r="BE918" s="162"/>
      <c r="BF918" s="162"/>
      <c r="BG918" s="162"/>
      <c r="BH918" s="162"/>
      <c r="BI918" s="162"/>
      <c r="BJ918" s="162"/>
      <c r="BK918" s="162"/>
      <c r="BL918" s="162"/>
      <c r="BM918" s="162"/>
      <c r="BN918" s="162"/>
      <c r="BO918" s="162"/>
      <c r="BP918" s="162"/>
      <c r="BQ918" s="162"/>
      <c r="BR918" s="162"/>
      <c r="BS918" s="162"/>
      <c r="EF918" s="149"/>
    </row>
    <row r="919" spans="1:136" ht="15.75" customHeight="1">
      <c r="A919" s="166"/>
      <c r="B919" s="149"/>
      <c r="C919" s="167"/>
      <c r="D919" s="151"/>
      <c r="Z919" s="149"/>
      <c r="BB919" s="213"/>
      <c r="BC919" s="162"/>
      <c r="BD919" s="162"/>
      <c r="BE919" s="162"/>
      <c r="BF919" s="162"/>
      <c r="BG919" s="162"/>
      <c r="BH919" s="162"/>
      <c r="BI919" s="162"/>
      <c r="BJ919" s="162"/>
      <c r="BK919" s="162"/>
      <c r="BL919" s="162"/>
      <c r="BM919" s="162"/>
      <c r="BN919" s="162"/>
      <c r="BO919" s="162"/>
      <c r="BP919" s="162"/>
      <c r="BQ919" s="162"/>
      <c r="BR919" s="162"/>
      <c r="BS919" s="162"/>
      <c r="EF919" s="149"/>
    </row>
    <row r="920" spans="1:136" ht="15.75" customHeight="1">
      <c r="A920" s="166"/>
      <c r="B920" s="149"/>
      <c r="C920" s="167"/>
      <c r="D920" s="151"/>
      <c r="Z920" s="149"/>
      <c r="BB920" s="213"/>
      <c r="BC920" s="162"/>
      <c r="BD920" s="162"/>
      <c r="BE920" s="162"/>
      <c r="BF920" s="162"/>
      <c r="BG920" s="162"/>
      <c r="BH920" s="162"/>
      <c r="BI920" s="162"/>
      <c r="BJ920" s="162"/>
      <c r="BK920" s="162"/>
      <c r="BL920" s="162"/>
      <c r="BM920" s="162"/>
      <c r="BN920" s="162"/>
      <c r="BO920" s="162"/>
      <c r="BP920" s="162"/>
      <c r="BQ920" s="162"/>
      <c r="BR920" s="162"/>
      <c r="BS920" s="162"/>
      <c r="EF920" s="149"/>
    </row>
    <row r="921" spans="1:136" ht="15.75" customHeight="1">
      <c r="A921" s="166"/>
      <c r="B921" s="149"/>
      <c r="C921" s="167"/>
      <c r="D921" s="151"/>
      <c r="Z921" s="149"/>
      <c r="BB921" s="213"/>
      <c r="BC921" s="162"/>
      <c r="BD921" s="162"/>
      <c r="BE921" s="162"/>
      <c r="BF921" s="162"/>
      <c r="BG921" s="162"/>
      <c r="BH921" s="162"/>
      <c r="BI921" s="162"/>
      <c r="BJ921" s="162"/>
      <c r="BK921" s="162"/>
      <c r="BL921" s="162"/>
      <c r="BM921" s="162"/>
      <c r="BN921" s="162"/>
      <c r="BO921" s="162"/>
      <c r="BP921" s="162"/>
      <c r="BQ921" s="162"/>
      <c r="BR921" s="162"/>
      <c r="BS921" s="162"/>
      <c r="EF921" s="149"/>
    </row>
    <row r="922" spans="1:136" ht="15.75" customHeight="1">
      <c r="A922" s="166"/>
      <c r="B922" s="149"/>
      <c r="C922" s="167"/>
      <c r="D922" s="151"/>
      <c r="Z922" s="149"/>
      <c r="BB922" s="213"/>
      <c r="BC922" s="162"/>
      <c r="BD922" s="162"/>
      <c r="BE922" s="162"/>
      <c r="BF922" s="162"/>
      <c r="BG922" s="162"/>
      <c r="BH922" s="162"/>
      <c r="BI922" s="162"/>
      <c r="BJ922" s="162"/>
      <c r="BK922" s="162"/>
      <c r="BL922" s="162"/>
      <c r="BM922" s="162"/>
      <c r="BN922" s="162"/>
      <c r="BO922" s="162"/>
      <c r="BP922" s="162"/>
      <c r="BQ922" s="162"/>
      <c r="BR922" s="162"/>
      <c r="BS922" s="162"/>
      <c r="EF922" s="149"/>
    </row>
    <row r="923" spans="1:136" ht="15.75" customHeight="1">
      <c r="A923" s="166"/>
      <c r="B923" s="149"/>
      <c r="C923" s="167"/>
      <c r="D923" s="151"/>
      <c r="Z923" s="149"/>
      <c r="BB923" s="213"/>
      <c r="BC923" s="162"/>
      <c r="BD923" s="162"/>
      <c r="BE923" s="162"/>
      <c r="BF923" s="162"/>
      <c r="BG923" s="162"/>
      <c r="BH923" s="162"/>
      <c r="BI923" s="162"/>
      <c r="BJ923" s="162"/>
      <c r="BK923" s="162"/>
      <c r="BL923" s="162"/>
      <c r="BM923" s="162"/>
      <c r="BN923" s="162"/>
      <c r="BO923" s="162"/>
      <c r="BP923" s="162"/>
      <c r="BQ923" s="162"/>
      <c r="BR923" s="162"/>
      <c r="BS923" s="162"/>
      <c r="EF923" s="149"/>
    </row>
    <row r="924" spans="1:136" ht="15.75" customHeight="1">
      <c r="A924" s="166"/>
      <c r="B924" s="149"/>
      <c r="C924" s="167"/>
      <c r="D924" s="151"/>
      <c r="Z924" s="149"/>
      <c r="BB924" s="213"/>
      <c r="BC924" s="162"/>
      <c r="BD924" s="162"/>
      <c r="BE924" s="162"/>
      <c r="BF924" s="162"/>
      <c r="BG924" s="162"/>
      <c r="BH924" s="162"/>
      <c r="BI924" s="162"/>
      <c r="BJ924" s="162"/>
      <c r="BK924" s="162"/>
      <c r="BL924" s="162"/>
      <c r="BM924" s="162"/>
      <c r="BN924" s="162"/>
      <c r="BO924" s="162"/>
      <c r="BP924" s="162"/>
      <c r="BQ924" s="162"/>
      <c r="BR924" s="162"/>
      <c r="BS924" s="162"/>
      <c r="EF924" s="149"/>
    </row>
    <row r="925" spans="1:136" ht="15.75" customHeight="1">
      <c r="A925" s="166"/>
      <c r="B925" s="149"/>
      <c r="C925" s="167"/>
      <c r="D925" s="151"/>
      <c r="Z925" s="149"/>
      <c r="BB925" s="213"/>
      <c r="BC925" s="162"/>
      <c r="BD925" s="162"/>
      <c r="BE925" s="162"/>
      <c r="BF925" s="162"/>
      <c r="BG925" s="162"/>
      <c r="BH925" s="162"/>
      <c r="BI925" s="162"/>
      <c r="BJ925" s="162"/>
      <c r="BK925" s="162"/>
      <c r="BL925" s="162"/>
      <c r="BM925" s="162"/>
      <c r="BN925" s="162"/>
      <c r="BO925" s="162"/>
      <c r="BP925" s="162"/>
      <c r="BQ925" s="162"/>
      <c r="BR925" s="162"/>
      <c r="BS925" s="162"/>
      <c r="EF925" s="149"/>
    </row>
    <row r="926" spans="1:136" ht="15.75" customHeight="1">
      <c r="A926" s="166"/>
      <c r="B926" s="149"/>
      <c r="C926" s="167"/>
      <c r="D926" s="151"/>
      <c r="Z926" s="149"/>
      <c r="BB926" s="213"/>
      <c r="BC926" s="162"/>
      <c r="BD926" s="162"/>
      <c r="BE926" s="162"/>
      <c r="BF926" s="162"/>
      <c r="BG926" s="162"/>
      <c r="BH926" s="162"/>
      <c r="BI926" s="162"/>
      <c r="BJ926" s="162"/>
      <c r="BK926" s="162"/>
      <c r="BL926" s="162"/>
      <c r="BM926" s="162"/>
      <c r="BN926" s="162"/>
      <c r="BO926" s="162"/>
      <c r="BP926" s="162"/>
      <c r="BQ926" s="162"/>
      <c r="BR926" s="162"/>
      <c r="BS926" s="162"/>
      <c r="EF926" s="149"/>
    </row>
    <row r="927" spans="1:136" ht="15.75" customHeight="1">
      <c r="A927" s="166"/>
      <c r="B927" s="149"/>
      <c r="C927" s="167"/>
      <c r="D927" s="151"/>
      <c r="Z927" s="149"/>
      <c r="BB927" s="213"/>
      <c r="BC927" s="162"/>
      <c r="BD927" s="162"/>
      <c r="BE927" s="162"/>
      <c r="BF927" s="162"/>
      <c r="BG927" s="162"/>
      <c r="BH927" s="162"/>
      <c r="BI927" s="162"/>
      <c r="BJ927" s="162"/>
      <c r="BK927" s="162"/>
      <c r="BL927" s="162"/>
      <c r="BM927" s="162"/>
      <c r="BN927" s="162"/>
      <c r="BO927" s="162"/>
      <c r="BP927" s="162"/>
      <c r="BQ927" s="162"/>
      <c r="BR927" s="162"/>
      <c r="BS927" s="162"/>
      <c r="EF927" s="149"/>
    </row>
    <row r="928" spans="1:136" ht="15.75" customHeight="1">
      <c r="A928" s="166"/>
      <c r="B928" s="149"/>
      <c r="C928" s="167"/>
      <c r="D928" s="151"/>
      <c r="Z928" s="149"/>
      <c r="BB928" s="213"/>
      <c r="BC928" s="162"/>
      <c r="BD928" s="162"/>
      <c r="BE928" s="162"/>
      <c r="BF928" s="162"/>
      <c r="BG928" s="162"/>
      <c r="BH928" s="162"/>
      <c r="BI928" s="162"/>
      <c r="BJ928" s="162"/>
      <c r="BK928" s="162"/>
      <c r="BL928" s="162"/>
      <c r="BM928" s="162"/>
      <c r="BN928" s="162"/>
      <c r="BO928" s="162"/>
      <c r="BP928" s="162"/>
      <c r="BQ928" s="162"/>
      <c r="BR928" s="162"/>
      <c r="BS928" s="162"/>
      <c r="EF928" s="149"/>
    </row>
    <row r="929" spans="1:136" ht="15.75" customHeight="1">
      <c r="A929" s="166"/>
      <c r="B929" s="149"/>
      <c r="C929" s="167"/>
      <c r="D929" s="151"/>
      <c r="Z929" s="149"/>
      <c r="BB929" s="213"/>
      <c r="BC929" s="162"/>
      <c r="BD929" s="162"/>
      <c r="BE929" s="162"/>
      <c r="BF929" s="162"/>
      <c r="BG929" s="162"/>
      <c r="BH929" s="162"/>
      <c r="BI929" s="162"/>
      <c r="BJ929" s="162"/>
      <c r="BK929" s="162"/>
      <c r="BL929" s="162"/>
      <c r="BM929" s="162"/>
      <c r="BN929" s="162"/>
      <c r="BO929" s="162"/>
      <c r="BP929" s="162"/>
      <c r="BQ929" s="162"/>
      <c r="BR929" s="162"/>
      <c r="BS929" s="162"/>
      <c r="EF929" s="149"/>
    </row>
    <row r="930" spans="1:136" ht="15.75" customHeight="1">
      <c r="A930" s="166"/>
      <c r="B930" s="149"/>
      <c r="C930" s="167"/>
      <c r="D930" s="151"/>
      <c r="Z930" s="149"/>
      <c r="BB930" s="213"/>
      <c r="BC930" s="162"/>
      <c r="BD930" s="162"/>
      <c r="BE930" s="162"/>
      <c r="BF930" s="162"/>
      <c r="BG930" s="162"/>
      <c r="BH930" s="162"/>
      <c r="BI930" s="162"/>
      <c r="BJ930" s="162"/>
      <c r="BK930" s="162"/>
      <c r="BL930" s="162"/>
      <c r="BM930" s="162"/>
      <c r="BN930" s="162"/>
      <c r="BO930" s="162"/>
      <c r="BP930" s="162"/>
      <c r="BQ930" s="162"/>
      <c r="BR930" s="162"/>
      <c r="BS930" s="162"/>
      <c r="EF930" s="149"/>
    </row>
    <row r="931" spans="1:136" ht="15.75" customHeight="1">
      <c r="A931" s="166"/>
      <c r="B931" s="149"/>
      <c r="C931" s="167"/>
      <c r="D931" s="151"/>
      <c r="Z931" s="149"/>
      <c r="BB931" s="213"/>
      <c r="BC931" s="162"/>
      <c r="BD931" s="162"/>
      <c r="BE931" s="162"/>
      <c r="BF931" s="162"/>
      <c r="BG931" s="162"/>
      <c r="BH931" s="162"/>
      <c r="BI931" s="162"/>
      <c r="BJ931" s="162"/>
      <c r="BK931" s="162"/>
      <c r="BL931" s="162"/>
      <c r="BM931" s="162"/>
      <c r="BN931" s="162"/>
      <c r="BO931" s="162"/>
      <c r="BP931" s="162"/>
      <c r="BQ931" s="162"/>
      <c r="BR931" s="162"/>
      <c r="BS931" s="162"/>
      <c r="EF931" s="149"/>
    </row>
    <row r="932" spans="1:136" ht="15.75" customHeight="1">
      <c r="A932" s="166"/>
      <c r="B932" s="149"/>
      <c r="C932" s="167"/>
      <c r="D932" s="151"/>
      <c r="Z932" s="149"/>
      <c r="BB932" s="213"/>
      <c r="BC932" s="162"/>
      <c r="BD932" s="162"/>
      <c r="BE932" s="162"/>
      <c r="BF932" s="162"/>
      <c r="BG932" s="162"/>
      <c r="BH932" s="162"/>
      <c r="BI932" s="162"/>
      <c r="BJ932" s="162"/>
      <c r="BK932" s="162"/>
      <c r="BL932" s="162"/>
      <c r="BM932" s="162"/>
      <c r="BN932" s="162"/>
      <c r="BO932" s="162"/>
      <c r="BP932" s="162"/>
      <c r="BQ932" s="162"/>
      <c r="BR932" s="162"/>
      <c r="BS932" s="162"/>
      <c r="EF932" s="149"/>
    </row>
    <row r="933" spans="1:136" ht="15.75" customHeight="1">
      <c r="A933" s="166"/>
      <c r="B933" s="149"/>
      <c r="C933" s="167"/>
      <c r="D933" s="151"/>
      <c r="Z933" s="149"/>
      <c r="BB933" s="213"/>
      <c r="BC933" s="162"/>
      <c r="BD933" s="162"/>
      <c r="BE933" s="162"/>
      <c r="BF933" s="162"/>
      <c r="BG933" s="162"/>
      <c r="BH933" s="162"/>
      <c r="BI933" s="162"/>
      <c r="BJ933" s="162"/>
      <c r="BK933" s="162"/>
      <c r="BL933" s="162"/>
      <c r="BM933" s="162"/>
      <c r="BN933" s="162"/>
      <c r="BO933" s="162"/>
      <c r="BP933" s="162"/>
      <c r="BQ933" s="162"/>
      <c r="BR933" s="162"/>
      <c r="BS933" s="162"/>
      <c r="EF933" s="149"/>
    </row>
    <row r="934" spans="1:136" ht="15.75" customHeight="1">
      <c r="A934" s="166"/>
      <c r="B934" s="149"/>
      <c r="C934" s="167"/>
      <c r="D934" s="151"/>
      <c r="Z934" s="149"/>
      <c r="BB934" s="213"/>
      <c r="BC934" s="162"/>
      <c r="BD934" s="162"/>
      <c r="BE934" s="162"/>
      <c r="BF934" s="162"/>
      <c r="BG934" s="162"/>
      <c r="BH934" s="162"/>
      <c r="BI934" s="162"/>
      <c r="BJ934" s="162"/>
      <c r="BK934" s="162"/>
      <c r="BL934" s="162"/>
      <c r="BM934" s="162"/>
      <c r="BN934" s="162"/>
      <c r="BO934" s="162"/>
      <c r="BP934" s="162"/>
      <c r="BQ934" s="162"/>
      <c r="BR934" s="162"/>
      <c r="BS934" s="162"/>
      <c r="EF934" s="149"/>
    </row>
    <row r="935" spans="1:136" ht="15.75" customHeight="1">
      <c r="A935" s="166"/>
      <c r="B935" s="149"/>
      <c r="C935" s="167"/>
      <c r="D935" s="151"/>
      <c r="Z935" s="149"/>
      <c r="BB935" s="213"/>
      <c r="BC935" s="162"/>
      <c r="BD935" s="162"/>
      <c r="BE935" s="162"/>
      <c r="BF935" s="162"/>
      <c r="BG935" s="162"/>
      <c r="BH935" s="162"/>
      <c r="BI935" s="162"/>
      <c r="BJ935" s="162"/>
      <c r="BK935" s="162"/>
      <c r="BL935" s="162"/>
      <c r="BM935" s="162"/>
      <c r="BN935" s="162"/>
      <c r="BO935" s="162"/>
      <c r="BP935" s="162"/>
      <c r="BQ935" s="162"/>
      <c r="BR935" s="162"/>
      <c r="BS935" s="162"/>
      <c r="EF935" s="149"/>
    </row>
    <row r="936" spans="1:136" ht="15.75" customHeight="1">
      <c r="A936" s="166"/>
      <c r="B936" s="149"/>
      <c r="C936" s="167"/>
      <c r="D936" s="151"/>
      <c r="Z936" s="149"/>
      <c r="BB936" s="213"/>
      <c r="BC936" s="162"/>
      <c r="BD936" s="162"/>
      <c r="BE936" s="162"/>
      <c r="BF936" s="162"/>
      <c r="BG936" s="162"/>
      <c r="BH936" s="162"/>
      <c r="BI936" s="162"/>
      <c r="BJ936" s="162"/>
      <c r="BK936" s="162"/>
      <c r="BL936" s="162"/>
      <c r="BM936" s="162"/>
      <c r="BN936" s="162"/>
      <c r="BO936" s="162"/>
      <c r="BP936" s="162"/>
      <c r="BQ936" s="162"/>
      <c r="BR936" s="162"/>
      <c r="BS936" s="162"/>
      <c r="EF936" s="149"/>
    </row>
    <row r="937" spans="1:136" ht="15.75" customHeight="1">
      <c r="A937" s="166"/>
      <c r="B937" s="149"/>
      <c r="C937" s="167"/>
      <c r="D937" s="151"/>
      <c r="Z937" s="149"/>
      <c r="BB937" s="213"/>
      <c r="BC937" s="162"/>
      <c r="BD937" s="162"/>
      <c r="BE937" s="162"/>
      <c r="BF937" s="162"/>
      <c r="BG937" s="162"/>
      <c r="BH937" s="162"/>
      <c r="BI937" s="162"/>
      <c r="BJ937" s="162"/>
      <c r="BK937" s="162"/>
      <c r="BL937" s="162"/>
      <c r="BM937" s="162"/>
      <c r="BN937" s="162"/>
      <c r="BO937" s="162"/>
      <c r="BP937" s="162"/>
      <c r="BQ937" s="162"/>
      <c r="BR937" s="162"/>
      <c r="BS937" s="162"/>
      <c r="EF937" s="149"/>
    </row>
    <row r="938" spans="1:136" ht="15.75" customHeight="1">
      <c r="A938" s="166"/>
      <c r="B938" s="149"/>
      <c r="C938" s="167"/>
      <c r="D938" s="151"/>
      <c r="Z938" s="149"/>
      <c r="BB938" s="213"/>
      <c r="BC938" s="162"/>
      <c r="BD938" s="162"/>
      <c r="BE938" s="162"/>
      <c r="BF938" s="162"/>
      <c r="BG938" s="162"/>
      <c r="BH938" s="162"/>
      <c r="BI938" s="162"/>
      <c r="BJ938" s="162"/>
      <c r="BK938" s="162"/>
      <c r="BL938" s="162"/>
      <c r="BM938" s="162"/>
      <c r="BN938" s="162"/>
      <c r="BO938" s="162"/>
      <c r="BP938" s="162"/>
      <c r="BQ938" s="162"/>
      <c r="BR938" s="162"/>
      <c r="BS938" s="162"/>
      <c r="EF938" s="149"/>
    </row>
    <row r="939" spans="1:136" ht="15.75" customHeight="1">
      <c r="A939" s="166"/>
      <c r="B939" s="149"/>
      <c r="C939" s="167"/>
      <c r="D939" s="151"/>
      <c r="Z939" s="149"/>
      <c r="BB939" s="213"/>
      <c r="BC939" s="162"/>
      <c r="BD939" s="162"/>
      <c r="BE939" s="162"/>
      <c r="BF939" s="162"/>
      <c r="BG939" s="162"/>
      <c r="BH939" s="162"/>
      <c r="BI939" s="162"/>
      <c r="BJ939" s="162"/>
      <c r="BK939" s="162"/>
      <c r="BL939" s="162"/>
      <c r="BM939" s="162"/>
      <c r="BN939" s="162"/>
      <c r="BO939" s="162"/>
      <c r="BP939" s="162"/>
      <c r="BQ939" s="162"/>
      <c r="BR939" s="162"/>
      <c r="BS939" s="162"/>
      <c r="EF939" s="149"/>
    </row>
    <row r="940" spans="1:136" ht="15.75" customHeight="1">
      <c r="A940" s="166"/>
      <c r="B940" s="149"/>
      <c r="C940" s="167"/>
      <c r="D940" s="151"/>
      <c r="Z940" s="149"/>
      <c r="BB940" s="213"/>
      <c r="BC940" s="162"/>
      <c r="BD940" s="162"/>
      <c r="BE940" s="162"/>
      <c r="BF940" s="162"/>
      <c r="BG940" s="162"/>
      <c r="BH940" s="162"/>
      <c r="BI940" s="162"/>
      <c r="BJ940" s="162"/>
      <c r="BK940" s="162"/>
      <c r="BL940" s="162"/>
      <c r="BM940" s="162"/>
      <c r="BN940" s="162"/>
      <c r="BO940" s="162"/>
      <c r="BP940" s="162"/>
      <c r="BQ940" s="162"/>
      <c r="BR940" s="162"/>
      <c r="BS940" s="162"/>
      <c r="EF940" s="149"/>
    </row>
    <row r="941" spans="1:136" ht="15.75" customHeight="1">
      <c r="A941" s="166"/>
      <c r="B941" s="149"/>
      <c r="C941" s="167"/>
      <c r="D941" s="151"/>
      <c r="Z941" s="149"/>
      <c r="BB941" s="213"/>
      <c r="BC941" s="162"/>
      <c r="BD941" s="162"/>
      <c r="BE941" s="162"/>
      <c r="BF941" s="162"/>
      <c r="BG941" s="162"/>
      <c r="BH941" s="162"/>
      <c r="BI941" s="162"/>
      <c r="BJ941" s="162"/>
      <c r="BK941" s="162"/>
      <c r="BL941" s="162"/>
      <c r="BM941" s="162"/>
      <c r="BN941" s="162"/>
      <c r="BO941" s="162"/>
      <c r="BP941" s="162"/>
      <c r="BQ941" s="162"/>
      <c r="BR941" s="162"/>
      <c r="BS941" s="162"/>
      <c r="EF941" s="149"/>
    </row>
    <row r="942" spans="1:136" ht="15.75" customHeight="1">
      <c r="A942" s="166"/>
      <c r="B942" s="149"/>
      <c r="C942" s="167"/>
      <c r="D942" s="151"/>
      <c r="Z942" s="149"/>
      <c r="BB942" s="213"/>
      <c r="BC942" s="162"/>
      <c r="BD942" s="162"/>
      <c r="BE942" s="162"/>
      <c r="BF942" s="162"/>
      <c r="BG942" s="162"/>
      <c r="BH942" s="162"/>
      <c r="BI942" s="162"/>
      <c r="BJ942" s="162"/>
      <c r="BK942" s="162"/>
      <c r="BL942" s="162"/>
      <c r="BM942" s="162"/>
      <c r="BN942" s="162"/>
      <c r="BO942" s="162"/>
      <c r="BP942" s="162"/>
      <c r="BQ942" s="162"/>
      <c r="BR942" s="162"/>
      <c r="BS942" s="162"/>
      <c r="EF942" s="149"/>
    </row>
    <row r="943" spans="1:136" ht="15.75" customHeight="1">
      <c r="A943" s="166"/>
      <c r="B943" s="149"/>
      <c r="C943" s="167"/>
      <c r="D943" s="151"/>
      <c r="Z943" s="149"/>
      <c r="BB943" s="213"/>
      <c r="BC943" s="162"/>
      <c r="BD943" s="162"/>
      <c r="BE943" s="162"/>
      <c r="BF943" s="162"/>
      <c r="BG943" s="162"/>
      <c r="BH943" s="162"/>
      <c r="BI943" s="162"/>
      <c r="BJ943" s="162"/>
      <c r="BK943" s="162"/>
      <c r="BL943" s="162"/>
      <c r="BM943" s="162"/>
      <c r="BN943" s="162"/>
      <c r="BO943" s="162"/>
      <c r="BP943" s="162"/>
      <c r="BQ943" s="162"/>
      <c r="BR943" s="162"/>
      <c r="BS943" s="162"/>
      <c r="EF943" s="149"/>
    </row>
    <row r="944" spans="1:136" ht="15.75" customHeight="1">
      <c r="A944" s="166"/>
      <c r="B944" s="149"/>
      <c r="C944" s="167"/>
      <c r="D944" s="151"/>
      <c r="Z944" s="149"/>
      <c r="BB944" s="213"/>
      <c r="BC944" s="162"/>
      <c r="BD944" s="162"/>
      <c r="BE944" s="162"/>
      <c r="BF944" s="162"/>
      <c r="BG944" s="162"/>
      <c r="BH944" s="162"/>
      <c r="BI944" s="162"/>
      <c r="BJ944" s="162"/>
      <c r="BK944" s="162"/>
      <c r="BL944" s="162"/>
      <c r="BM944" s="162"/>
      <c r="BN944" s="162"/>
      <c r="BO944" s="162"/>
      <c r="BP944" s="162"/>
      <c r="BQ944" s="162"/>
      <c r="BR944" s="162"/>
      <c r="BS944" s="162"/>
      <c r="EF944" s="149"/>
    </row>
    <row r="945" spans="1:136" ht="15.75" customHeight="1">
      <c r="A945" s="166"/>
      <c r="B945" s="149"/>
      <c r="C945" s="167"/>
      <c r="D945" s="151"/>
      <c r="Z945" s="149"/>
      <c r="BB945" s="213"/>
      <c r="BC945" s="162"/>
      <c r="BD945" s="162"/>
      <c r="BE945" s="162"/>
      <c r="BF945" s="162"/>
      <c r="BG945" s="162"/>
      <c r="BH945" s="162"/>
      <c r="BI945" s="162"/>
      <c r="BJ945" s="162"/>
      <c r="BK945" s="162"/>
      <c r="BL945" s="162"/>
      <c r="BM945" s="162"/>
      <c r="BN945" s="162"/>
      <c r="BO945" s="162"/>
      <c r="BP945" s="162"/>
      <c r="BQ945" s="162"/>
      <c r="BR945" s="162"/>
      <c r="BS945" s="162"/>
      <c r="EF945" s="149"/>
    </row>
    <row r="946" spans="1:136" ht="15.75" customHeight="1">
      <c r="A946" s="166"/>
      <c r="B946" s="149"/>
      <c r="C946" s="167"/>
      <c r="D946" s="151"/>
      <c r="Z946" s="149"/>
      <c r="BB946" s="213"/>
      <c r="BC946" s="162"/>
      <c r="BD946" s="162"/>
      <c r="BE946" s="162"/>
      <c r="BF946" s="162"/>
      <c r="BG946" s="162"/>
      <c r="BH946" s="162"/>
      <c r="BI946" s="162"/>
      <c r="BJ946" s="162"/>
      <c r="BK946" s="162"/>
      <c r="BL946" s="162"/>
      <c r="BM946" s="162"/>
      <c r="BN946" s="162"/>
      <c r="BO946" s="162"/>
      <c r="BP946" s="162"/>
      <c r="BQ946" s="162"/>
      <c r="BR946" s="162"/>
      <c r="BS946" s="162"/>
      <c r="EF946" s="149"/>
    </row>
    <row r="947" spans="1:136" ht="15.75" customHeight="1">
      <c r="A947" s="166"/>
      <c r="B947" s="149"/>
      <c r="C947" s="167"/>
      <c r="D947" s="151"/>
      <c r="Z947" s="149"/>
      <c r="BB947" s="213"/>
      <c r="BC947" s="162"/>
      <c r="BD947" s="162"/>
      <c r="BE947" s="162"/>
      <c r="BF947" s="162"/>
      <c r="BG947" s="162"/>
      <c r="BH947" s="162"/>
      <c r="BI947" s="162"/>
      <c r="BJ947" s="162"/>
      <c r="BK947" s="162"/>
      <c r="BL947" s="162"/>
      <c r="BM947" s="162"/>
      <c r="BN947" s="162"/>
      <c r="BO947" s="162"/>
      <c r="BP947" s="162"/>
      <c r="BQ947" s="162"/>
      <c r="BR947" s="162"/>
      <c r="BS947" s="162"/>
      <c r="EF947" s="149"/>
    </row>
    <row r="948" spans="1:136" ht="15.75" customHeight="1">
      <c r="A948" s="166"/>
      <c r="B948" s="149"/>
      <c r="C948" s="167"/>
      <c r="D948" s="151"/>
      <c r="Z948" s="149"/>
      <c r="BB948" s="213"/>
      <c r="BC948" s="162"/>
      <c r="BD948" s="162"/>
      <c r="BE948" s="162"/>
      <c r="BF948" s="162"/>
      <c r="BG948" s="162"/>
      <c r="BH948" s="162"/>
      <c r="BI948" s="162"/>
      <c r="BJ948" s="162"/>
      <c r="BK948" s="162"/>
      <c r="BL948" s="162"/>
      <c r="BM948" s="162"/>
      <c r="BN948" s="162"/>
      <c r="BO948" s="162"/>
      <c r="BP948" s="162"/>
      <c r="BQ948" s="162"/>
      <c r="BR948" s="162"/>
      <c r="BS948" s="162"/>
      <c r="EF948" s="149"/>
    </row>
    <row r="949" spans="1:136" ht="15.75" customHeight="1">
      <c r="A949" s="166"/>
      <c r="B949" s="149"/>
      <c r="C949" s="167"/>
      <c r="D949" s="151"/>
      <c r="Z949" s="149"/>
      <c r="BB949" s="213"/>
      <c r="BC949" s="162"/>
      <c r="BD949" s="162"/>
      <c r="BE949" s="162"/>
      <c r="BF949" s="162"/>
      <c r="BG949" s="162"/>
      <c r="BH949" s="162"/>
      <c r="BI949" s="162"/>
      <c r="BJ949" s="162"/>
      <c r="BK949" s="162"/>
      <c r="BL949" s="162"/>
      <c r="BM949" s="162"/>
      <c r="BN949" s="162"/>
      <c r="BO949" s="162"/>
      <c r="BP949" s="162"/>
      <c r="BQ949" s="162"/>
      <c r="BR949" s="162"/>
      <c r="BS949" s="162"/>
      <c r="EF949" s="149"/>
    </row>
    <row r="950" spans="1:136" ht="15.75" customHeight="1">
      <c r="A950" s="166"/>
      <c r="B950" s="149"/>
      <c r="C950" s="167"/>
      <c r="D950" s="151"/>
      <c r="Z950" s="149"/>
      <c r="BB950" s="213"/>
      <c r="BC950" s="162"/>
      <c r="BD950" s="162"/>
      <c r="BE950" s="162"/>
      <c r="BF950" s="162"/>
      <c r="BG950" s="162"/>
      <c r="BH950" s="162"/>
      <c r="BI950" s="162"/>
      <c r="BJ950" s="162"/>
      <c r="BK950" s="162"/>
      <c r="BL950" s="162"/>
      <c r="BM950" s="162"/>
      <c r="BN950" s="162"/>
      <c r="BO950" s="162"/>
      <c r="BP950" s="162"/>
      <c r="BQ950" s="162"/>
      <c r="BR950" s="162"/>
      <c r="BS950" s="162"/>
      <c r="EF950" s="149"/>
    </row>
    <row r="951" spans="1:136" ht="15.75" customHeight="1">
      <c r="A951" s="166"/>
      <c r="B951" s="149"/>
      <c r="C951" s="167"/>
      <c r="D951" s="151"/>
      <c r="Z951" s="149"/>
      <c r="BB951" s="213"/>
      <c r="BC951" s="162"/>
      <c r="BD951" s="162"/>
      <c r="BE951" s="162"/>
      <c r="BF951" s="162"/>
      <c r="BG951" s="162"/>
      <c r="BH951" s="162"/>
      <c r="BI951" s="162"/>
      <c r="BJ951" s="162"/>
      <c r="BK951" s="162"/>
      <c r="BL951" s="162"/>
      <c r="BM951" s="162"/>
      <c r="BN951" s="162"/>
      <c r="BO951" s="162"/>
      <c r="BP951" s="162"/>
      <c r="BQ951" s="162"/>
      <c r="BR951" s="162"/>
      <c r="BS951" s="162"/>
      <c r="EF951" s="149"/>
    </row>
    <row r="952" spans="1:136" ht="15.75" customHeight="1">
      <c r="A952" s="166"/>
      <c r="B952" s="149"/>
      <c r="C952" s="167"/>
      <c r="D952" s="151"/>
      <c r="Z952" s="149"/>
      <c r="BB952" s="213"/>
      <c r="BC952" s="162"/>
      <c r="BD952" s="162"/>
      <c r="BE952" s="162"/>
      <c r="BF952" s="162"/>
      <c r="BG952" s="162"/>
      <c r="BH952" s="162"/>
      <c r="BI952" s="162"/>
      <c r="BJ952" s="162"/>
      <c r="BK952" s="162"/>
      <c r="BL952" s="162"/>
      <c r="BM952" s="162"/>
      <c r="BN952" s="162"/>
      <c r="BO952" s="162"/>
      <c r="BP952" s="162"/>
      <c r="BQ952" s="162"/>
      <c r="BR952" s="162"/>
      <c r="BS952" s="162"/>
      <c r="EF952" s="149"/>
    </row>
    <row r="953" spans="1:136" ht="15.75" customHeight="1">
      <c r="A953" s="166"/>
      <c r="B953" s="149"/>
      <c r="C953" s="167"/>
      <c r="D953" s="151"/>
      <c r="Z953" s="149"/>
      <c r="BB953" s="213"/>
      <c r="BC953" s="162"/>
      <c r="BD953" s="162"/>
      <c r="BE953" s="162"/>
      <c r="BF953" s="162"/>
      <c r="BG953" s="162"/>
      <c r="BH953" s="162"/>
      <c r="BI953" s="162"/>
      <c r="BJ953" s="162"/>
      <c r="BK953" s="162"/>
      <c r="BL953" s="162"/>
      <c r="BM953" s="162"/>
      <c r="BN953" s="162"/>
      <c r="BO953" s="162"/>
      <c r="BP953" s="162"/>
      <c r="BQ953" s="162"/>
      <c r="BR953" s="162"/>
      <c r="BS953" s="162"/>
      <c r="EF953" s="149"/>
    </row>
    <row r="954" spans="1:136" ht="15.75" customHeight="1">
      <c r="A954" s="166"/>
      <c r="B954" s="149"/>
      <c r="C954" s="167"/>
      <c r="D954" s="151"/>
      <c r="Z954" s="149"/>
      <c r="BB954" s="213"/>
      <c r="BC954" s="162"/>
      <c r="BD954" s="162"/>
      <c r="BE954" s="162"/>
      <c r="BF954" s="162"/>
      <c r="BG954" s="162"/>
      <c r="BH954" s="162"/>
      <c r="BI954" s="162"/>
      <c r="BJ954" s="162"/>
      <c r="BK954" s="162"/>
      <c r="BL954" s="162"/>
      <c r="BM954" s="162"/>
      <c r="BN954" s="162"/>
      <c r="BO954" s="162"/>
      <c r="BP954" s="162"/>
      <c r="BQ954" s="162"/>
      <c r="BR954" s="162"/>
      <c r="BS954" s="162"/>
      <c r="EF954" s="149"/>
    </row>
    <row r="955" spans="1:136" ht="15.75" customHeight="1">
      <c r="A955" s="166"/>
      <c r="B955" s="149"/>
      <c r="C955" s="167"/>
      <c r="D955" s="151"/>
      <c r="Z955" s="149"/>
      <c r="BB955" s="213"/>
      <c r="BC955" s="162"/>
      <c r="BD955" s="162"/>
      <c r="BE955" s="162"/>
      <c r="BF955" s="162"/>
      <c r="BG955" s="162"/>
      <c r="BH955" s="162"/>
      <c r="BI955" s="162"/>
      <c r="BJ955" s="162"/>
      <c r="BK955" s="162"/>
      <c r="BL955" s="162"/>
      <c r="BM955" s="162"/>
      <c r="BN955" s="162"/>
      <c r="BO955" s="162"/>
      <c r="BP955" s="162"/>
      <c r="BQ955" s="162"/>
      <c r="BR955" s="162"/>
      <c r="BS955" s="162"/>
      <c r="EF955" s="149"/>
    </row>
    <row r="956" spans="1:136" ht="15.75" customHeight="1">
      <c r="A956" s="166"/>
      <c r="B956" s="149"/>
      <c r="C956" s="167"/>
      <c r="D956" s="151"/>
      <c r="Z956" s="149"/>
      <c r="BB956" s="213"/>
      <c r="BC956" s="162"/>
      <c r="BD956" s="162"/>
      <c r="BE956" s="162"/>
      <c r="BF956" s="162"/>
      <c r="BG956" s="162"/>
      <c r="BH956" s="162"/>
      <c r="BI956" s="162"/>
      <c r="BJ956" s="162"/>
      <c r="BK956" s="162"/>
      <c r="BL956" s="162"/>
      <c r="BM956" s="162"/>
      <c r="BN956" s="162"/>
      <c r="BO956" s="162"/>
      <c r="BP956" s="162"/>
      <c r="BQ956" s="162"/>
      <c r="BR956" s="162"/>
      <c r="BS956" s="162"/>
      <c r="EF956" s="149"/>
    </row>
    <row r="957" spans="1:136" ht="15.75" customHeight="1">
      <c r="A957" s="166"/>
      <c r="B957" s="149"/>
      <c r="C957" s="167"/>
      <c r="D957" s="151"/>
      <c r="Z957" s="149"/>
      <c r="BB957" s="213"/>
      <c r="BC957" s="162"/>
      <c r="BD957" s="162"/>
      <c r="BE957" s="162"/>
      <c r="BF957" s="162"/>
      <c r="BG957" s="162"/>
      <c r="BH957" s="162"/>
      <c r="BI957" s="162"/>
      <c r="BJ957" s="162"/>
      <c r="BK957" s="162"/>
      <c r="BL957" s="162"/>
      <c r="BM957" s="162"/>
      <c r="BN957" s="162"/>
      <c r="BO957" s="162"/>
      <c r="BP957" s="162"/>
      <c r="BQ957" s="162"/>
      <c r="BR957" s="162"/>
      <c r="BS957" s="162"/>
      <c r="EF957" s="149"/>
    </row>
    <row r="958" spans="1:136" ht="15.75" customHeight="1">
      <c r="A958" s="166"/>
      <c r="B958" s="149"/>
      <c r="C958" s="167"/>
      <c r="D958" s="151"/>
      <c r="Z958" s="149"/>
      <c r="BB958" s="213"/>
      <c r="BC958" s="162"/>
      <c r="BD958" s="162"/>
      <c r="BE958" s="162"/>
      <c r="BF958" s="162"/>
      <c r="BG958" s="162"/>
      <c r="BH958" s="162"/>
      <c r="BI958" s="162"/>
      <c r="BJ958" s="162"/>
      <c r="BK958" s="162"/>
      <c r="BL958" s="162"/>
      <c r="BM958" s="162"/>
      <c r="BN958" s="162"/>
      <c r="BO958" s="162"/>
      <c r="BP958" s="162"/>
      <c r="BQ958" s="162"/>
      <c r="BR958" s="162"/>
      <c r="BS958" s="162"/>
      <c r="EF958" s="149"/>
    </row>
    <row r="959" spans="1:136" ht="15.75" customHeight="1">
      <c r="A959" s="166"/>
      <c r="B959" s="149"/>
      <c r="C959" s="167"/>
      <c r="D959" s="151"/>
      <c r="Z959" s="149"/>
      <c r="BB959" s="213"/>
      <c r="BC959" s="162"/>
      <c r="BD959" s="162"/>
      <c r="BE959" s="162"/>
      <c r="BF959" s="162"/>
      <c r="BG959" s="162"/>
      <c r="BH959" s="162"/>
      <c r="BI959" s="162"/>
      <c r="BJ959" s="162"/>
      <c r="BK959" s="162"/>
      <c r="BL959" s="162"/>
      <c r="BM959" s="162"/>
      <c r="BN959" s="162"/>
      <c r="BO959" s="162"/>
      <c r="BP959" s="162"/>
      <c r="BQ959" s="162"/>
      <c r="BR959" s="162"/>
      <c r="BS959" s="162"/>
      <c r="EF959" s="149"/>
    </row>
    <row r="960" spans="1:136" ht="15.75" customHeight="1">
      <c r="A960" s="166"/>
      <c r="B960" s="149"/>
      <c r="C960" s="167"/>
      <c r="D960" s="151"/>
      <c r="Z960" s="149"/>
      <c r="BB960" s="213"/>
      <c r="BC960" s="162"/>
      <c r="BD960" s="162"/>
      <c r="BE960" s="162"/>
      <c r="BF960" s="162"/>
      <c r="BG960" s="162"/>
      <c r="BH960" s="162"/>
      <c r="BI960" s="162"/>
      <c r="BJ960" s="162"/>
      <c r="BK960" s="162"/>
      <c r="BL960" s="162"/>
      <c r="BM960" s="162"/>
      <c r="BN960" s="162"/>
      <c r="BO960" s="162"/>
      <c r="BP960" s="162"/>
      <c r="BQ960" s="162"/>
      <c r="BR960" s="162"/>
      <c r="BS960" s="162"/>
      <c r="EF960" s="149"/>
    </row>
    <row r="961" spans="1:136" ht="15.75" customHeight="1">
      <c r="A961" s="166"/>
      <c r="B961" s="149"/>
      <c r="C961" s="167"/>
      <c r="D961" s="151"/>
      <c r="Z961" s="149"/>
      <c r="BB961" s="213"/>
      <c r="BC961" s="162"/>
      <c r="BD961" s="162"/>
      <c r="BE961" s="162"/>
      <c r="BF961" s="162"/>
      <c r="BG961" s="162"/>
      <c r="BH961" s="162"/>
      <c r="BI961" s="162"/>
      <c r="BJ961" s="162"/>
      <c r="BK961" s="162"/>
      <c r="BL961" s="162"/>
      <c r="BM961" s="162"/>
      <c r="BN961" s="162"/>
      <c r="BO961" s="162"/>
      <c r="BP961" s="162"/>
      <c r="BQ961" s="162"/>
      <c r="BR961" s="162"/>
      <c r="BS961" s="162"/>
      <c r="EF961" s="149"/>
    </row>
    <row r="962" spans="1:136" ht="15.75" customHeight="1">
      <c r="A962" s="166"/>
      <c r="B962" s="149"/>
      <c r="C962" s="167"/>
      <c r="D962" s="151"/>
      <c r="Z962" s="149"/>
      <c r="BB962" s="213"/>
      <c r="BC962" s="162"/>
      <c r="BD962" s="162"/>
      <c r="BE962" s="162"/>
      <c r="BF962" s="162"/>
      <c r="BG962" s="162"/>
      <c r="BH962" s="162"/>
      <c r="BI962" s="162"/>
      <c r="BJ962" s="162"/>
      <c r="BK962" s="162"/>
      <c r="BL962" s="162"/>
      <c r="BM962" s="162"/>
      <c r="BN962" s="162"/>
      <c r="BO962" s="162"/>
      <c r="BP962" s="162"/>
      <c r="BQ962" s="162"/>
      <c r="BR962" s="162"/>
      <c r="BS962" s="162"/>
      <c r="EF962" s="149"/>
    </row>
    <row r="963" spans="1:136" ht="15.75" customHeight="1">
      <c r="A963" s="166"/>
      <c r="B963" s="149"/>
      <c r="C963" s="167"/>
      <c r="D963" s="151"/>
      <c r="Z963" s="149"/>
      <c r="BB963" s="213"/>
      <c r="BC963" s="162"/>
      <c r="BD963" s="162"/>
      <c r="BE963" s="162"/>
      <c r="BF963" s="162"/>
      <c r="BG963" s="162"/>
      <c r="BH963" s="162"/>
      <c r="BI963" s="162"/>
      <c r="BJ963" s="162"/>
      <c r="BK963" s="162"/>
      <c r="BL963" s="162"/>
      <c r="BM963" s="162"/>
      <c r="BN963" s="162"/>
      <c r="BO963" s="162"/>
      <c r="BP963" s="162"/>
      <c r="BQ963" s="162"/>
      <c r="BR963" s="162"/>
      <c r="BS963" s="162"/>
      <c r="EF963" s="149"/>
    </row>
    <row r="964" spans="1:136" ht="15.75" customHeight="1">
      <c r="A964" s="166"/>
      <c r="B964" s="149"/>
      <c r="C964" s="167"/>
      <c r="D964" s="151"/>
      <c r="Z964" s="149"/>
      <c r="BB964" s="213"/>
      <c r="BC964" s="162"/>
      <c r="BD964" s="162"/>
      <c r="BE964" s="162"/>
      <c r="BF964" s="162"/>
      <c r="BG964" s="162"/>
      <c r="BH964" s="162"/>
      <c r="BI964" s="162"/>
      <c r="BJ964" s="162"/>
      <c r="BK964" s="162"/>
      <c r="BL964" s="162"/>
      <c r="BM964" s="162"/>
      <c r="BN964" s="162"/>
      <c r="BO964" s="162"/>
      <c r="BP964" s="162"/>
      <c r="BQ964" s="162"/>
      <c r="BR964" s="162"/>
      <c r="BS964" s="162"/>
      <c r="EF964" s="149"/>
    </row>
    <row r="965" spans="1:136" ht="15.75" customHeight="1">
      <c r="A965" s="166"/>
      <c r="B965" s="149"/>
      <c r="C965" s="167"/>
      <c r="D965" s="151"/>
      <c r="Z965" s="149"/>
      <c r="BB965" s="213"/>
      <c r="BC965" s="162"/>
      <c r="BD965" s="162"/>
      <c r="BE965" s="162"/>
      <c r="BF965" s="162"/>
      <c r="BG965" s="162"/>
      <c r="BH965" s="162"/>
      <c r="BI965" s="162"/>
      <c r="BJ965" s="162"/>
      <c r="BK965" s="162"/>
      <c r="BL965" s="162"/>
      <c r="BM965" s="162"/>
      <c r="BN965" s="162"/>
      <c r="BO965" s="162"/>
      <c r="BP965" s="162"/>
      <c r="BQ965" s="162"/>
      <c r="BR965" s="162"/>
      <c r="BS965" s="162"/>
      <c r="EF965" s="149"/>
    </row>
    <row r="966" spans="1:136" ht="15.75" customHeight="1">
      <c r="A966" s="166"/>
      <c r="B966" s="149"/>
      <c r="C966" s="167"/>
      <c r="D966" s="151"/>
      <c r="Z966" s="149"/>
      <c r="BB966" s="213"/>
      <c r="BC966" s="162"/>
      <c r="BD966" s="162"/>
      <c r="BE966" s="162"/>
      <c r="BF966" s="162"/>
      <c r="BG966" s="162"/>
      <c r="BH966" s="162"/>
      <c r="BI966" s="162"/>
      <c r="BJ966" s="162"/>
      <c r="BK966" s="162"/>
      <c r="BL966" s="162"/>
      <c r="BM966" s="162"/>
      <c r="BN966" s="162"/>
      <c r="BO966" s="162"/>
      <c r="BP966" s="162"/>
      <c r="BQ966" s="162"/>
      <c r="BR966" s="162"/>
      <c r="BS966" s="162"/>
      <c r="EF966" s="149"/>
    </row>
    <row r="967" spans="1:136" ht="15.75" customHeight="1">
      <c r="A967" s="166"/>
      <c r="B967" s="149"/>
      <c r="C967" s="167"/>
      <c r="D967" s="151"/>
      <c r="Z967" s="149"/>
      <c r="BB967" s="213"/>
      <c r="BC967" s="162"/>
      <c r="BD967" s="162"/>
      <c r="BE967" s="162"/>
      <c r="BF967" s="162"/>
      <c r="BG967" s="162"/>
      <c r="BH967" s="162"/>
      <c r="BI967" s="162"/>
      <c r="BJ967" s="162"/>
      <c r="BK967" s="162"/>
      <c r="BL967" s="162"/>
      <c r="BM967" s="162"/>
      <c r="BN967" s="162"/>
      <c r="BO967" s="162"/>
      <c r="BP967" s="162"/>
      <c r="BQ967" s="162"/>
      <c r="BR967" s="162"/>
      <c r="BS967" s="162"/>
      <c r="EF967" s="149"/>
    </row>
    <row r="968" spans="1:136" ht="15.75" customHeight="1">
      <c r="A968" s="166"/>
      <c r="B968" s="149"/>
      <c r="C968" s="167"/>
      <c r="D968" s="151"/>
      <c r="Z968" s="149"/>
      <c r="BB968" s="213"/>
      <c r="BC968" s="162"/>
      <c r="BD968" s="162"/>
      <c r="BE968" s="162"/>
      <c r="BF968" s="162"/>
      <c r="BG968" s="162"/>
      <c r="BH968" s="162"/>
      <c r="BI968" s="162"/>
      <c r="BJ968" s="162"/>
      <c r="BK968" s="162"/>
      <c r="BL968" s="162"/>
      <c r="BM968" s="162"/>
      <c r="BN968" s="162"/>
      <c r="BO968" s="162"/>
      <c r="BP968" s="162"/>
      <c r="BQ968" s="162"/>
      <c r="BR968" s="162"/>
      <c r="BS968" s="162"/>
      <c r="EF968" s="149"/>
    </row>
    <row r="969" spans="1:136" ht="15.75" customHeight="1">
      <c r="A969" s="166"/>
      <c r="B969" s="149"/>
      <c r="C969" s="167"/>
      <c r="D969" s="151"/>
      <c r="Z969" s="149"/>
      <c r="BB969" s="213"/>
      <c r="BC969" s="162"/>
      <c r="BD969" s="162"/>
      <c r="BE969" s="162"/>
      <c r="BF969" s="162"/>
      <c r="BG969" s="162"/>
      <c r="BH969" s="162"/>
      <c r="BI969" s="162"/>
      <c r="BJ969" s="162"/>
      <c r="BK969" s="162"/>
      <c r="BL969" s="162"/>
      <c r="BM969" s="162"/>
      <c r="BN969" s="162"/>
      <c r="BO969" s="162"/>
      <c r="BP969" s="162"/>
      <c r="BQ969" s="162"/>
      <c r="BR969" s="162"/>
      <c r="BS969" s="162"/>
      <c r="EF969" s="149"/>
    </row>
    <row r="970" spans="1:136" ht="15.75" customHeight="1">
      <c r="A970" s="166"/>
      <c r="B970" s="149"/>
      <c r="C970" s="167"/>
      <c r="D970" s="151"/>
      <c r="Z970" s="149"/>
      <c r="BB970" s="213"/>
      <c r="BC970" s="162"/>
      <c r="BD970" s="162"/>
      <c r="BE970" s="162"/>
      <c r="BF970" s="162"/>
      <c r="BG970" s="162"/>
      <c r="BH970" s="162"/>
      <c r="BI970" s="162"/>
      <c r="BJ970" s="162"/>
      <c r="BK970" s="162"/>
      <c r="BL970" s="162"/>
      <c r="BM970" s="162"/>
      <c r="BN970" s="162"/>
      <c r="BO970" s="162"/>
      <c r="BP970" s="162"/>
      <c r="BQ970" s="162"/>
      <c r="BR970" s="162"/>
      <c r="BS970" s="162"/>
      <c r="EF970" s="149"/>
    </row>
    <row r="971" spans="1:136" ht="15.75" customHeight="1">
      <c r="A971" s="166"/>
      <c r="B971" s="149"/>
      <c r="C971" s="167"/>
      <c r="D971" s="151"/>
      <c r="Z971" s="149"/>
      <c r="BB971" s="213"/>
      <c r="BC971" s="162"/>
      <c r="BD971" s="162"/>
      <c r="BE971" s="162"/>
      <c r="BF971" s="162"/>
      <c r="BG971" s="162"/>
      <c r="BH971" s="162"/>
      <c r="BI971" s="162"/>
      <c r="BJ971" s="162"/>
      <c r="BK971" s="162"/>
      <c r="BL971" s="162"/>
      <c r="BM971" s="162"/>
      <c r="BN971" s="162"/>
      <c r="BO971" s="162"/>
      <c r="BP971" s="162"/>
      <c r="BQ971" s="162"/>
      <c r="BR971" s="162"/>
      <c r="BS971" s="162"/>
      <c r="EF971" s="149"/>
    </row>
    <row r="972" spans="1:136" ht="15.75" customHeight="1">
      <c r="A972" s="166"/>
      <c r="B972" s="149"/>
      <c r="C972" s="167"/>
      <c r="D972" s="151"/>
      <c r="Z972" s="149"/>
      <c r="BB972" s="213"/>
      <c r="BC972" s="162"/>
      <c r="BD972" s="162"/>
      <c r="BE972" s="162"/>
      <c r="BF972" s="162"/>
      <c r="BG972" s="162"/>
      <c r="BH972" s="162"/>
      <c r="BI972" s="162"/>
      <c r="BJ972" s="162"/>
      <c r="BK972" s="162"/>
      <c r="BL972" s="162"/>
      <c r="BM972" s="162"/>
      <c r="BN972" s="162"/>
      <c r="BO972" s="162"/>
      <c r="BP972" s="162"/>
      <c r="BQ972" s="162"/>
      <c r="BR972" s="162"/>
      <c r="BS972" s="162"/>
      <c r="EF972" s="149"/>
    </row>
    <row r="973" spans="1:136" ht="15.75" customHeight="1">
      <c r="A973" s="166"/>
      <c r="B973" s="149"/>
      <c r="C973" s="167"/>
      <c r="D973" s="151"/>
      <c r="Z973" s="149"/>
      <c r="BB973" s="213"/>
      <c r="BC973" s="162"/>
      <c r="BD973" s="162"/>
      <c r="BE973" s="162"/>
      <c r="BF973" s="162"/>
      <c r="BG973" s="162"/>
      <c r="BH973" s="162"/>
      <c r="BI973" s="162"/>
      <c r="BJ973" s="162"/>
      <c r="BK973" s="162"/>
      <c r="BL973" s="162"/>
      <c r="BM973" s="162"/>
      <c r="BN973" s="162"/>
      <c r="BO973" s="162"/>
      <c r="BP973" s="162"/>
      <c r="BQ973" s="162"/>
      <c r="BR973" s="162"/>
      <c r="BS973" s="162"/>
      <c r="EF973" s="149"/>
    </row>
    <row r="974" spans="1:136" ht="15.75" customHeight="1">
      <c r="A974" s="166"/>
      <c r="B974" s="149"/>
      <c r="C974" s="167"/>
      <c r="D974" s="151"/>
      <c r="Z974" s="149"/>
      <c r="BB974" s="213"/>
      <c r="BC974" s="162"/>
      <c r="BD974" s="162"/>
      <c r="BE974" s="162"/>
      <c r="BF974" s="162"/>
      <c r="BG974" s="162"/>
      <c r="BH974" s="162"/>
      <c r="BI974" s="162"/>
      <c r="BJ974" s="162"/>
      <c r="BK974" s="162"/>
      <c r="BL974" s="162"/>
      <c r="BM974" s="162"/>
      <c r="BN974" s="162"/>
      <c r="BO974" s="162"/>
      <c r="BP974" s="162"/>
      <c r="BQ974" s="162"/>
      <c r="BR974" s="162"/>
      <c r="BS974" s="162"/>
      <c r="EF974" s="149"/>
    </row>
    <row r="975" spans="1:136" ht="15.75" customHeight="1">
      <c r="A975" s="166"/>
      <c r="B975" s="149"/>
      <c r="C975" s="167"/>
      <c r="D975" s="151"/>
      <c r="Z975" s="149"/>
      <c r="BB975" s="213"/>
      <c r="BC975" s="162"/>
      <c r="BD975" s="162"/>
      <c r="BE975" s="162"/>
      <c r="BF975" s="162"/>
      <c r="BG975" s="162"/>
      <c r="BH975" s="162"/>
      <c r="BI975" s="162"/>
      <c r="BJ975" s="162"/>
      <c r="BK975" s="162"/>
      <c r="BL975" s="162"/>
      <c r="BM975" s="162"/>
      <c r="BN975" s="162"/>
      <c r="BO975" s="162"/>
      <c r="BP975" s="162"/>
      <c r="BQ975" s="162"/>
      <c r="BR975" s="162"/>
      <c r="BS975" s="162"/>
      <c r="EF975" s="149"/>
    </row>
    <row r="976" spans="1:136" ht="15.75" customHeight="1">
      <c r="A976" s="166"/>
      <c r="B976" s="149"/>
      <c r="C976" s="167"/>
      <c r="D976" s="151"/>
      <c r="Z976" s="149"/>
      <c r="BB976" s="213"/>
      <c r="BC976" s="162"/>
      <c r="BD976" s="162"/>
      <c r="BE976" s="162"/>
      <c r="BF976" s="162"/>
      <c r="BG976" s="162"/>
      <c r="BH976" s="162"/>
      <c r="BI976" s="162"/>
      <c r="BJ976" s="162"/>
      <c r="BK976" s="162"/>
      <c r="BL976" s="162"/>
      <c r="BM976" s="162"/>
      <c r="BN976" s="162"/>
      <c r="BO976" s="162"/>
      <c r="BP976" s="162"/>
      <c r="BQ976" s="162"/>
      <c r="BR976" s="162"/>
      <c r="BS976" s="162"/>
      <c r="EF976" s="149"/>
    </row>
    <row r="977" spans="1:136" ht="15.75" customHeight="1">
      <c r="A977" s="166"/>
      <c r="B977" s="149"/>
      <c r="C977" s="167"/>
      <c r="D977" s="151"/>
      <c r="Z977" s="149"/>
      <c r="BB977" s="213"/>
      <c r="BC977" s="162"/>
      <c r="BD977" s="162"/>
      <c r="BE977" s="162"/>
      <c r="BF977" s="162"/>
      <c r="BG977" s="162"/>
      <c r="BH977" s="162"/>
      <c r="BI977" s="162"/>
      <c r="BJ977" s="162"/>
      <c r="BK977" s="162"/>
      <c r="BL977" s="162"/>
      <c r="BM977" s="162"/>
      <c r="BN977" s="162"/>
      <c r="BO977" s="162"/>
      <c r="BP977" s="162"/>
      <c r="BQ977" s="162"/>
      <c r="BR977" s="162"/>
      <c r="BS977" s="162"/>
      <c r="EF977" s="149"/>
    </row>
    <row r="978" spans="1:136" ht="15.75" customHeight="1">
      <c r="A978" s="166"/>
      <c r="B978" s="149"/>
      <c r="C978" s="167"/>
      <c r="D978" s="151"/>
      <c r="Z978" s="149"/>
      <c r="BB978" s="213"/>
      <c r="BC978" s="162"/>
      <c r="BD978" s="162"/>
      <c r="BE978" s="162"/>
      <c r="BF978" s="162"/>
      <c r="BG978" s="162"/>
      <c r="BH978" s="162"/>
      <c r="BI978" s="162"/>
      <c r="BJ978" s="162"/>
      <c r="BK978" s="162"/>
      <c r="BL978" s="162"/>
      <c r="BM978" s="162"/>
      <c r="BN978" s="162"/>
      <c r="BO978" s="162"/>
      <c r="BP978" s="162"/>
      <c r="BQ978" s="162"/>
      <c r="BR978" s="162"/>
      <c r="BS978" s="162"/>
      <c r="EF978" s="149"/>
    </row>
    <row r="979" spans="1:136" ht="15.75" customHeight="1">
      <c r="A979" s="166"/>
      <c r="B979" s="149"/>
      <c r="C979" s="167"/>
      <c r="D979" s="151"/>
      <c r="Z979" s="149"/>
      <c r="BB979" s="213"/>
      <c r="BC979" s="162"/>
      <c r="BD979" s="162"/>
      <c r="BE979" s="162"/>
      <c r="BF979" s="162"/>
      <c r="BG979" s="162"/>
      <c r="BH979" s="162"/>
      <c r="BI979" s="162"/>
      <c r="BJ979" s="162"/>
      <c r="BK979" s="162"/>
      <c r="BL979" s="162"/>
      <c r="BM979" s="162"/>
      <c r="BN979" s="162"/>
      <c r="BO979" s="162"/>
      <c r="BP979" s="162"/>
      <c r="BQ979" s="162"/>
      <c r="BR979" s="162"/>
      <c r="BS979" s="162"/>
      <c r="EF979" s="149"/>
    </row>
    <row r="980" spans="1:136" ht="15.75" customHeight="1">
      <c r="A980" s="166"/>
      <c r="B980" s="149"/>
      <c r="C980" s="167"/>
      <c r="D980" s="151"/>
      <c r="Z980" s="149"/>
      <c r="BB980" s="213"/>
      <c r="BC980" s="162"/>
      <c r="BD980" s="162"/>
      <c r="BE980" s="162"/>
      <c r="BF980" s="162"/>
      <c r="BG980" s="162"/>
      <c r="BH980" s="162"/>
      <c r="BI980" s="162"/>
      <c r="BJ980" s="162"/>
      <c r="BK980" s="162"/>
      <c r="BL980" s="162"/>
      <c r="BM980" s="162"/>
      <c r="BN980" s="162"/>
      <c r="BO980" s="162"/>
      <c r="BP980" s="162"/>
      <c r="BQ980" s="162"/>
      <c r="BR980" s="162"/>
      <c r="BS980" s="162"/>
      <c r="EF980" s="149"/>
    </row>
    <row r="981" spans="1:136" ht="15.75" customHeight="1">
      <c r="A981" s="166"/>
      <c r="B981" s="149"/>
      <c r="C981" s="167"/>
      <c r="D981" s="151"/>
      <c r="Z981" s="149"/>
      <c r="BB981" s="213"/>
      <c r="BC981" s="162"/>
      <c r="BD981" s="162"/>
      <c r="BE981" s="162"/>
      <c r="BF981" s="162"/>
      <c r="BG981" s="162"/>
      <c r="BH981" s="162"/>
      <c r="BI981" s="162"/>
      <c r="BJ981" s="162"/>
      <c r="BK981" s="162"/>
      <c r="BL981" s="162"/>
      <c r="BM981" s="162"/>
      <c r="BN981" s="162"/>
      <c r="BO981" s="162"/>
      <c r="BP981" s="162"/>
      <c r="BQ981" s="162"/>
      <c r="BR981" s="162"/>
      <c r="BS981" s="162"/>
      <c r="EF981" s="149"/>
    </row>
    <row r="982" spans="1:136" ht="15.75" customHeight="1">
      <c r="A982" s="166"/>
      <c r="B982" s="149"/>
      <c r="C982" s="167"/>
      <c r="D982" s="151"/>
      <c r="Z982" s="149"/>
      <c r="BB982" s="213"/>
      <c r="BC982" s="162"/>
      <c r="BD982" s="162"/>
      <c r="BE982" s="162"/>
      <c r="BF982" s="162"/>
      <c r="BG982" s="162"/>
      <c r="BH982" s="162"/>
      <c r="BI982" s="162"/>
      <c r="BJ982" s="162"/>
      <c r="BK982" s="162"/>
      <c r="BL982" s="162"/>
      <c r="BM982" s="162"/>
      <c r="BN982" s="162"/>
      <c r="BO982" s="162"/>
      <c r="BP982" s="162"/>
      <c r="BQ982" s="162"/>
      <c r="BR982" s="162"/>
      <c r="BS982" s="162"/>
      <c r="EF982" s="149"/>
    </row>
    <row r="983" spans="1:136" ht="15.75" customHeight="1">
      <c r="A983" s="166"/>
      <c r="B983" s="149"/>
      <c r="C983" s="167"/>
      <c r="D983" s="151"/>
      <c r="Z983" s="149"/>
      <c r="BB983" s="213"/>
      <c r="BC983" s="162"/>
      <c r="BD983" s="162"/>
      <c r="BE983" s="162"/>
      <c r="BF983" s="162"/>
      <c r="BG983" s="162"/>
      <c r="BH983" s="162"/>
      <c r="BI983" s="162"/>
      <c r="BJ983" s="162"/>
      <c r="BK983" s="162"/>
      <c r="BL983" s="162"/>
      <c r="BM983" s="162"/>
      <c r="BN983" s="162"/>
      <c r="BO983" s="162"/>
      <c r="BP983" s="162"/>
      <c r="BQ983" s="162"/>
      <c r="BR983" s="162"/>
      <c r="BS983" s="162"/>
      <c r="EF983" s="149"/>
    </row>
    <row r="984" spans="1:136" ht="15.75" customHeight="1">
      <c r="A984" s="166"/>
      <c r="B984" s="149"/>
      <c r="C984" s="167"/>
      <c r="D984" s="151"/>
      <c r="Z984" s="149"/>
      <c r="BB984" s="213"/>
      <c r="BC984" s="162"/>
      <c r="BD984" s="162"/>
      <c r="BE984" s="162"/>
      <c r="BF984" s="162"/>
      <c r="BG984" s="162"/>
      <c r="BH984" s="162"/>
      <c r="BI984" s="162"/>
      <c r="BJ984" s="162"/>
      <c r="BK984" s="162"/>
      <c r="BL984" s="162"/>
      <c r="BM984" s="162"/>
      <c r="BN984" s="162"/>
      <c r="BO984" s="162"/>
      <c r="BP984" s="162"/>
      <c r="BQ984" s="162"/>
      <c r="BR984" s="162"/>
      <c r="BS984" s="162"/>
      <c r="EF984" s="149"/>
    </row>
    <row r="985" spans="1:136" ht="15.75" customHeight="1">
      <c r="A985" s="166"/>
      <c r="B985" s="149"/>
      <c r="C985" s="167"/>
      <c r="D985" s="151"/>
      <c r="Z985" s="149"/>
      <c r="BB985" s="213"/>
      <c r="BC985" s="162"/>
      <c r="BD985" s="162"/>
      <c r="BE985" s="162"/>
      <c r="BF985" s="162"/>
      <c r="BG985" s="162"/>
      <c r="BH985" s="162"/>
      <c r="BI985" s="162"/>
      <c r="BJ985" s="162"/>
      <c r="BK985" s="162"/>
      <c r="BL985" s="162"/>
      <c r="BM985" s="162"/>
      <c r="BN985" s="162"/>
      <c r="BO985" s="162"/>
      <c r="BP985" s="162"/>
      <c r="BQ985" s="162"/>
      <c r="BR985" s="162"/>
      <c r="BS985" s="162"/>
      <c r="EF985" s="149"/>
    </row>
    <row r="986" spans="1:136" ht="15.75" customHeight="1">
      <c r="A986" s="166"/>
      <c r="B986" s="149"/>
      <c r="C986" s="167"/>
      <c r="D986" s="151"/>
      <c r="Z986" s="149"/>
      <c r="BB986" s="213"/>
      <c r="BC986" s="162"/>
      <c r="BD986" s="162"/>
      <c r="BE986" s="162"/>
      <c r="BF986" s="162"/>
      <c r="BG986" s="162"/>
      <c r="BH986" s="162"/>
      <c r="BI986" s="162"/>
      <c r="BJ986" s="162"/>
      <c r="BK986" s="162"/>
      <c r="BL986" s="162"/>
      <c r="BM986" s="162"/>
      <c r="BN986" s="162"/>
      <c r="BO986" s="162"/>
      <c r="BP986" s="162"/>
      <c r="BQ986" s="162"/>
      <c r="BR986" s="162"/>
      <c r="BS986" s="162"/>
      <c r="EF986" s="149"/>
    </row>
    <row r="987" spans="1:136" ht="15.75" customHeight="1">
      <c r="A987" s="166"/>
      <c r="B987" s="149"/>
      <c r="C987" s="167"/>
      <c r="D987" s="151"/>
      <c r="Z987" s="149"/>
      <c r="BB987" s="213"/>
      <c r="BC987" s="162"/>
      <c r="BD987" s="162"/>
      <c r="BE987" s="162"/>
      <c r="BF987" s="162"/>
      <c r="BG987" s="162"/>
      <c r="BH987" s="162"/>
      <c r="BI987" s="162"/>
      <c r="BJ987" s="162"/>
      <c r="BK987" s="162"/>
      <c r="BL987" s="162"/>
      <c r="BM987" s="162"/>
      <c r="BN987" s="162"/>
      <c r="BO987" s="162"/>
      <c r="BP987" s="162"/>
      <c r="BQ987" s="162"/>
      <c r="BR987" s="162"/>
      <c r="BS987" s="162"/>
      <c r="EF987" s="149"/>
    </row>
    <row r="988" spans="1:136" ht="15.75" customHeight="1">
      <c r="A988" s="166"/>
      <c r="B988" s="149"/>
      <c r="C988" s="167"/>
      <c r="D988" s="151"/>
      <c r="Z988" s="149"/>
      <c r="BB988" s="213"/>
      <c r="BC988" s="162"/>
      <c r="BD988" s="162"/>
      <c r="BE988" s="162"/>
      <c r="BF988" s="162"/>
      <c r="BG988" s="162"/>
      <c r="BH988" s="162"/>
      <c r="BI988" s="162"/>
      <c r="BJ988" s="162"/>
      <c r="BK988" s="162"/>
      <c r="BL988" s="162"/>
      <c r="BM988" s="162"/>
      <c r="BN988" s="162"/>
      <c r="BO988" s="162"/>
      <c r="BP988" s="162"/>
      <c r="BQ988" s="162"/>
      <c r="BR988" s="162"/>
      <c r="BS988" s="162"/>
      <c r="EF988" s="149"/>
    </row>
    <row r="989" spans="1:136" ht="15.75" customHeight="1">
      <c r="A989" s="166"/>
      <c r="B989" s="149"/>
      <c r="C989" s="167"/>
      <c r="D989" s="151"/>
      <c r="Z989" s="149"/>
      <c r="BB989" s="213"/>
      <c r="BC989" s="162"/>
      <c r="BD989" s="162"/>
      <c r="BE989" s="162"/>
      <c r="BF989" s="162"/>
      <c r="BG989" s="162"/>
      <c r="BH989" s="162"/>
      <c r="BI989" s="162"/>
      <c r="BJ989" s="162"/>
      <c r="BK989" s="162"/>
      <c r="BL989" s="162"/>
      <c r="BM989" s="162"/>
      <c r="BN989" s="162"/>
      <c r="BO989" s="162"/>
      <c r="BP989" s="162"/>
      <c r="BQ989" s="162"/>
      <c r="BR989" s="162"/>
      <c r="BS989" s="162"/>
      <c r="EF989" s="149"/>
    </row>
    <row r="990" spans="1:136" ht="15.75" customHeight="1">
      <c r="A990" s="166"/>
      <c r="B990" s="149"/>
      <c r="C990" s="167"/>
      <c r="D990" s="151"/>
      <c r="Z990" s="149"/>
      <c r="BB990" s="213"/>
      <c r="BC990" s="162"/>
      <c r="BD990" s="162"/>
      <c r="BE990" s="162"/>
      <c r="BF990" s="162"/>
      <c r="BG990" s="162"/>
      <c r="BH990" s="162"/>
      <c r="BI990" s="162"/>
      <c r="BJ990" s="162"/>
      <c r="BK990" s="162"/>
      <c r="BL990" s="162"/>
      <c r="BM990" s="162"/>
      <c r="BN990" s="162"/>
      <c r="BO990" s="162"/>
      <c r="BP990" s="162"/>
      <c r="BQ990" s="162"/>
      <c r="BR990" s="162"/>
      <c r="BS990" s="162"/>
      <c r="EF990" s="149"/>
    </row>
    <row r="991" spans="1:136" ht="15.75" customHeight="1">
      <c r="A991" s="166"/>
      <c r="B991" s="149"/>
      <c r="C991" s="167"/>
      <c r="D991" s="151"/>
      <c r="Z991" s="149"/>
      <c r="BB991" s="213"/>
      <c r="BC991" s="162"/>
      <c r="BD991" s="162"/>
      <c r="BE991" s="162"/>
      <c r="BF991" s="162"/>
      <c r="BG991" s="162"/>
      <c r="BH991" s="162"/>
      <c r="BI991" s="162"/>
      <c r="BJ991" s="162"/>
      <c r="BK991" s="162"/>
      <c r="BL991" s="162"/>
      <c r="BM991" s="162"/>
      <c r="BN991" s="162"/>
      <c r="BO991" s="162"/>
      <c r="BP991" s="162"/>
      <c r="BQ991" s="162"/>
      <c r="BR991" s="162"/>
      <c r="BS991" s="162"/>
      <c r="EF991" s="149"/>
    </row>
    <row r="992" spans="1:136" ht="15.75" customHeight="1">
      <c r="A992" s="166"/>
      <c r="B992" s="149"/>
      <c r="C992" s="167"/>
      <c r="D992" s="151"/>
      <c r="Z992" s="149"/>
      <c r="BB992" s="213"/>
      <c r="BC992" s="162"/>
      <c r="BD992" s="162"/>
      <c r="BE992" s="162"/>
      <c r="BF992" s="162"/>
      <c r="BG992" s="162"/>
      <c r="BH992" s="162"/>
      <c r="BI992" s="162"/>
      <c r="BJ992" s="162"/>
      <c r="BK992" s="162"/>
      <c r="BL992" s="162"/>
      <c r="BM992" s="162"/>
      <c r="BN992" s="162"/>
      <c r="BO992" s="162"/>
      <c r="BP992" s="162"/>
      <c r="BQ992" s="162"/>
      <c r="BR992" s="162"/>
      <c r="BS992" s="162"/>
      <c r="EF992" s="149"/>
    </row>
    <row r="993" spans="1:136" ht="15.75" customHeight="1">
      <c r="A993" s="166"/>
      <c r="B993" s="149"/>
      <c r="C993" s="167"/>
      <c r="D993" s="151"/>
      <c r="Z993" s="149"/>
      <c r="BB993" s="213"/>
      <c r="BC993" s="162"/>
      <c r="BD993" s="162"/>
      <c r="BE993" s="162"/>
      <c r="BF993" s="162"/>
      <c r="BG993" s="162"/>
      <c r="BH993" s="162"/>
      <c r="BI993" s="162"/>
      <c r="BJ993" s="162"/>
      <c r="BK993" s="162"/>
      <c r="BL993" s="162"/>
      <c r="BM993" s="162"/>
      <c r="BN993" s="162"/>
      <c r="BO993" s="162"/>
      <c r="BP993" s="162"/>
      <c r="BQ993" s="162"/>
      <c r="BR993" s="162"/>
      <c r="BS993" s="162"/>
      <c r="EF993" s="149"/>
    </row>
    <row r="994" spans="1:136" ht="15.75" customHeight="1">
      <c r="A994" s="166"/>
      <c r="B994" s="149"/>
      <c r="C994" s="167"/>
      <c r="D994" s="151"/>
      <c r="Z994" s="149"/>
      <c r="BB994" s="213"/>
      <c r="BC994" s="162"/>
      <c r="BD994" s="162"/>
      <c r="BE994" s="162"/>
      <c r="BF994" s="162"/>
      <c r="BG994" s="162"/>
      <c r="BH994" s="162"/>
      <c r="BI994" s="162"/>
      <c r="BJ994" s="162"/>
      <c r="BK994" s="162"/>
      <c r="BL994" s="162"/>
      <c r="BM994" s="162"/>
      <c r="BN994" s="162"/>
      <c r="BO994" s="162"/>
      <c r="BP994" s="162"/>
      <c r="BQ994" s="162"/>
      <c r="BR994" s="162"/>
      <c r="BS994" s="162"/>
      <c r="EF994" s="149"/>
    </row>
    <row r="995" spans="1:136" ht="15.75" customHeight="1">
      <c r="A995" s="166"/>
      <c r="B995" s="149"/>
      <c r="C995" s="167"/>
      <c r="D995" s="151"/>
      <c r="Z995" s="149"/>
      <c r="BB995" s="213"/>
      <c r="BC995" s="162"/>
      <c r="BD995" s="162"/>
      <c r="BE995" s="162"/>
      <c r="BF995" s="162"/>
      <c r="BG995" s="162"/>
      <c r="BH995" s="162"/>
      <c r="BI995" s="162"/>
      <c r="BJ995" s="162"/>
      <c r="BK995" s="162"/>
      <c r="BL995" s="162"/>
      <c r="BM995" s="162"/>
      <c r="BN995" s="162"/>
      <c r="BO995" s="162"/>
      <c r="BP995" s="162"/>
      <c r="BQ995" s="162"/>
      <c r="BR995" s="162"/>
      <c r="BS995" s="162"/>
      <c r="EF995" s="149"/>
    </row>
    <row r="996" spans="1:136" ht="15.75" customHeight="1">
      <c r="A996" s="166"/>
      <c r="B996" s="149"/>
      <c r="C996" s="167"/>
      <c r="D996" s="151"/>
      <c r="Z996" s="149"/>
      <c r="BB996" s="213"/>
      <c r="BC996" s="162"/>
      <c r="BD996" s="162"/>
      <c r="BE996" s="162"/>
      <c r="BF996" s="162"/>
      <c r="BG996" s="162"/>
      <c r="BH996" s="162"/>
      <c r="BI996" s="162"/>
      <c r="BJ996" s="162"/>
      <c r="BK996" s="162"/>
      <c r="BL996" s="162"/>
      <c r="BM996" s="162"/>
      <c r="BN996" s="162"/>
      <c r="BO996" s="162"/>
      <c r="BP996" s="162"/>
      <c r="BQ996" s="162"/>
      <c r="BR996" s="162"/>
      <c r="BS996" s="162"/>
      <c r="EF996" s="149"/>
    </row>
    <row r="997" spans="1:136" ht="15.75" customHeight="1">
      <c r="A997" s="166"/>
      <c r="B997" s="149"/>
      <c r="C997" s="167"/>
      <c r="D997" s="151"/>
      <c r="Z997" s="149"/>
      <c r="BB997" s="213"/>
      <c r="BC997" s="162"/>
      <c r="BD997" s="162"/>
      <c r="BE997" s="162"/>
      <c r="BF997" s="162"/>
      <c r="BG997" s="162"/>
      <c r="BH997" s="162"/>
      <c r="BI997" s="162"/>
      <c r="BJ997" s="162"/>
      <c r="BK997" s="162"/>
      <c r="BL997" s="162"/>
      <c r="BM997" s="162"/>
      <c r="BN997" s="162"/>
      <c r="BO997" s="162"/>
      <c r="BP997" s="162"/>
      <c r="BQ997" s="162"/>
      <c r="BR997" s="162"/>
      <c r="BS997" s="162"/>
      <c r="EF997" s="149"/>
    </row>
    <row r="998" spans="1:136" ht="15.75" customHeight="1">
      <c r="A998" s="166"/>
      <c r="B998" s="149"/>
      <c r="C998" s="167"/>
      <c r="D998" s="151"/>
      <c r="Z998" s="149"/>
      <c r="BB998" s="213"/>
      <c r="BC998" s="162"/>
      <c r="BD998" s="162"/>
      <c r="BE998" s="162"/>
      <c r="BF998" s="162"/>
      <c r="BG998" s="162"/>
      <c r="BH998" s="162"/>
      <c r="BI998" s="162"/>
      <c r="BJ998" s="162"/>
      <c r="BK998" s="162"/>
      <c r="BL998" s="162"/>
      <c r="BM998" s="162"/>
      <c r="BN998" s="162"/>
      <c r="BO998" s="162"/>
      <c r="BP998" s="162"/>
      <c r="BQ998" s="162"/>
      <c r="BR998" s="162"/>
      <c r="BS998" s="162"/>
      <c r="EF998" s="149"/>
    </row>
    <row r="999" spans="1:136" ht="15.75" customHeight="1">
      <c r="A999" s="166"/>
      <c r="B999" s="149"/>
      <c r="C999" s="167"/>
      <c r="D999" s="151"/>
      <c r="Z999" s="149"/>
      <c r="BB999" s="213"/>
      <c r="BC999" s="162"/>
      <c r="BD999" s="162"/>
      <c r="BE999" s="162"/>
      <c r="BF999" s="162"/>
      <c r="BG999" s="162"/>
      <c r="BH999" s="162"/>
      <c r="BI999" s="162"/>
      <c r="BJ999" s="162"/>
      <c r="BK999" s="162"/>
      <c r="BL999" s="162"/>
      <c r="BM999" s="162"/>
      <c r="BN999" s="162"/>
      <c r="BO999" s="162"/>
      <c r="BP999" s="162"/>
      <c r="BQ999" s="162"/>
      <c r="BR999" s="162"/>
      <c r="BS999" s="162"/>
      <c r="EF999" s="149"/>
    </row>
    <row r="1000" spans="1:136" ht="15.75" customHeight="1">
      <c r="A1000" s="166"/>
      <c r="B1000" s="149"/>
      <c r="C1000" s="167"/>
      <c r="D1000" s="151"/>
      <c r="Z1000" s="149"/>
      <c r="BB1000" s="213"/>
      <c r="BC1000" s="162"/>
      <c r="BD1000" s="162"/>
      <c r="BE1000" s="162"/>
      <c r="BF1000" s="162"/>
      <c r="BG1000" s="162"/>
      <c r="BH1000" s="162"/>
      <c r="BI1000" s="162"/>
      <c r="BJ1000" s="162"/>
      <c r="BK1000" s="162"/>
      <c r="BL1000" s="162"/>
      <c r="BM1000" s="162"/>
      <c r="BN1000" s="162"/>
      <c r="BO1000" s="162"/>
      <c r="BP1000" s="162"/>
      <c r="BQ1000" s="162"/>
      <c r="BR1000" s="162"/>
      <c r="BS1000" s="162"/>
      <c r="EF1000" s="149"/>
    </row>
  </sheetData>
  <autoFilter ref="A19:IE85"/>
  <mergeCells count="209">
    <mergeCell ref="DH15:DH17"/>
    <mergeCell ref="DI15:DI17"/>
    <mergeCell ref="DJ15:DJ17"/>
    <mergeCell ref="DK15:DK17"/>
    <mergeCell ref="DC14:DC17"/>
    <mergeCell ref="DM14:DN17"/>
    <mergeCell ref="DO14:DO17"/>
    <mergeCell ref="DQ14:DQ17"/>
    <mergeCell ref="DR14:DR17"/>
    <mergeCell ref="DS14:DS17"/>
    <mergeCell ref="DT14:DT17"/>
    <mergeCell ref="DL15:DL17"/>
    <mergeCell ref="AG47:AH47"/>
    <mergeCell ref="AG56:AH56"/>
    <mergeCell ref="E75:AG75"/>
    <mergeCell ref="DF15:DF17"/>
    <mergeCell ref="DG15:DG17"/>
    <mergeCell ref="Y26:Z26"/>
    <mergeCell ref="AG26:AH26"/>
    <mergeCell ref="Y44:Z44"/>
    <mergeCell ref="AG44:AH44"/>
    <mergeCell ref="AA48:AB48"/>
    <mergeCell ref="BV15:BV17"/>
    <mergeCell ref="BW15:BW17"/>
    <mergeCell ref="CM15:CM17"/>
    <mergeCell ref="CN15:CN17"/>
    <mergeCell ref="DD15:DD17"/>
    <mergeCell ref="DE15:DE17"/>
    <mergeCell ref="AE13:AE17"/>
    <mergeCell ref="AJ14:AJ17"/>
    <mergeCell ref="AK14:AK17"/>
    <mergeCell ref="AL14:AL17"/>
    <mergeCell ref="AM14:AM17"/>
    <mergeCell ref="EN15:EN17"/>
    <mergeCell ref="EO15:EO17"/>
    <mergeCell ref="EP15:EP17"/>
    <mergeCell ref="EQ15:EQ17"/>
    <mergeCell ref="ER15:ER17"/>
    <mergeCell ref="ES15:ES17"/>
    <mergeCell ref="ED14:EE17"/>
    <mergeCell ref="EF14:EF17"/>
    <mergeCell ref="EH14:EH17"/>
    <mergeCell ref="EI14:EI17"/>
    <mergeCell ref="EJ14:EJ17"/>
    <mergeCell ref="EK14:EK17"/>
    <mergeCell ref="EL15:EL17"/>
    <mergeCell ref="EM15:EM17"/>
    <mergeCell ref="EU14:EV17"/>
    <mergeCell ref="ET15:ET17"/>
    <mergeCell ref="FE15:FE17"/>
    <mergeCell ref="FF15:FF17"/>
    <mergeCell ref="FG15:FG17"/>
    <mergeCell ref="FH15:FH17"/>
    <mergeCell ref="FI15:FI17"/>
    <mergeCell ref="FJ15:FJ17"/>
    <mergeCell ref="FH71:FM71"/>
    <mergeCell ref="FY71:GD71"/>
    <mergeCell ref="EW14:EW17"/>
    <mergeCell ref="EY14:EY17"/>
    <mergeCell ref="EZ14:EZ17"/>
    <mergeCell ref="FA14:FA17"/>
    <mergeCell ref="FB14:FB17"/>
    <mergeCell ref="FL14:FM17"/>
    <mergeCell ref="FN14:FN17"/>
    <mergeCell ref="FK15:FK17"/>
    <mergeCell ref="FV15:FV17"/>
    <mergeCell ref="FW15:FW17"/>
    <mergeCell ref="FX15:FX17"/>
    <mergeCell ref="FY15:FY17"/>
    <mergeCell ref="FZ15:FZ17"/>
    <mergeCell ref="GA15:GA17"/>
    <mergeCell ref="FP14:FP17"/>
    <mergeCell ref="FQ14:FQ17"/>
    <mergeCell ref="FR14:FR17"/>
    <mergeCell ref="FS14:FS17"/>
    <mergeCell ref="GC14:GD17"/>
    <mergeCell ref="FC15:FC17"/>
    <mergeCell ref="FD15:FD17"/>
    <mergeCell ref="FT15:FT17"/>
    <mergeCell ref="FU15:FU17"/>
    <mergeCell ref="GE14:GE17"/>
    <mergeCell ref="GG14:GG17"/>
    <mergeCell ref="GB15:GB17"/>
    <mergeCell ref="GM15:GM17"/>
    <mergeCell ref="GN15:GN17"/>
    <mergeCell ref="GO15:GO17"/>
    <mergeCell ref="GP15:GP17"/>
    <mergeCell ref="GQ15:GQ17"/>
    <mergeCell ref="GR15:GR17"/>
    <mergeCell ref="GP71:GU71"/>
    <mergeCell ref="HG71:HL71"/>
    <mergeCell ref="HX71:IC71"/>
    <mergeCell ref="GH14:GH17"/>
    <mergeCell ref="GI14:GI17"/>
    <mergeCell ref="GJ14:GJ17"/>
    <mergeCell ref="GT14:GU17"/>
    <mergeCell ref="GV14:GV17"/>
    <mergeCell ref="GX14:GX17"/>
    <mergeCell ref="GY14:GY17"/>
    <mergeCell ref="GS15:GS17"/>
    <mergeCell ref="GK15:GK17"/>
    <mergeCell ref="GL15:GL17"/>
    <mergeCell ref="HB15:HB17"/>
    <mergeCell ref="HC15:HC17"/>
    <mergeCell ref="HD15:HD17"/>
    <mergeCell ref="HE15:HE17"/>
    <mergeCell ref="HF15:HF17"/>
    <mergeCell ref="HG15:HG17"/>
    <mergeCell ref="HH15:HH17"/>
    <mergeCell ref="HI15:HI17"/>
    <mergeCell ref="GZ14:GZ17"/>
    <mergeCell ref="HA14:HA17"/>
    <mergeCell ref="HK14:HL17"/>
    <mergeCell ref="HM14:HM17"/>
    <mergeCell ref="HO14:HO17"/>
    <mergeCell ref="HP14:HP17"/>
    <mergeCell ref="HQ14:HQ17"/>
    <mergeCell ref="HJ15:HJ17"/>
    <mergeCell ref="HW15:HW17"/>
    <mergeCell ref="HX15:HX17"/>
    <mergeCell ref="HY15:HY17"/>
    <mergeCell ref="HZ15:HZ17"/>
    <mergeCell ref="HR14:HR17"/>
    <mergeCell ref="IB14:IC17"/>
    <mergeCell ref="ID14:ID17"/>
    <mergeCell ref="HS15:HS17"/>
    <mergeCell ref="HT15:HT17"/>
    <mergeCell ref="HU15:HU17"/>
    <mergeCell ref="HV15:HV17"/>
    <mergeCell ref="IA15:IA17"/>
    <mergeCell ref="AP15:AP17"/>
    <mergeCell ref="AQ15:AQ17"/>
    <mergeCell ref="AR15:AR17"/>
    <mergeCell ref="AS15:AS17"/>
    <mergeCell ref="AT15:AT17"/>
    <mergeCell ref="AU15:AU17"/>
    <mergeCell ref="AW14:AX17"/>
    <mergeCell ref="AY14:AY17"/>
    <mergeCell ref="AV15:AV17"/>
    <mergeCell ref="BG15:BG17"/>
    <mergeCell ref="BH15:BH17"/>
    <mergeCell ref="BI15:BI17"/>
    <mergeCell ref="BJ15:BJ17"/>
    <mergeCell ref="BK15:BK17"/>
    <mergeCell ref="BL15:BL17"/>
    <mergeCell ref="BA14:BA17"/>
    <mergeCell ref="BB14:BB17"/>
    <mergeCell ref="BC14:BC17"/>
    <mergeCell ref="BD14:BD17"/>
    <mergeCell ref="BN14:BO17"/>
    <mergeCell ref="BP14:BP17"/>
    <mergeCell ref="BR14:BR17"/>
    <mergeCell ref="BM15:BM17"/>
    <mergeCell ref="O13:O17"/>
    <mergeCell ref="P13:P17"/>
    <mergeCell ref="S13:S17"/>
    <mergeCell ref="V13:V17"/>
    <mergeCell ref="Z11:Z17"/>
    <mergeCell ref="AB13:AB17"/>
    <mergeCell ref="AC13:AC17"/>
    <mergeCell ref="AD13:AD17"/>
    <mergeCell ref="E11:X12"/>
    <mergeCell ref="AB11:AE12"/>
    <mergeCell ref="AF11:AG12"/>
    <mergeCell ref="G13:G17"/>
    <mergeCell ref="K13:K17"/>
    <mergeCell ref="L13:L17"/>
    <mergeCell ref="W13:W17"/>
    <mergeCell ref="AN15:AN17"/>
    <mergeCell ref="AO15:AO17"/>
    <mergeCell ref="BE15:BE17"/>
    <mergeCell ref="BF15:BF17"/>
    <mergeCell ref="BX15:BX17"/>
    <mergeCell ref="BY15:BY17"/>
    <mergeCell ref="BZ15:BZ17"/>
    <mergeCell ref="CA15:CA17"/>
    <mergeCell ref="CB15:CB17"/>
    <mergeCell ref="CC15:CC17"/>
    <mergeCell ref="BS14:BS17"/>
    <mergeCell ref="BT14:BT17"/>
    <mergeCell ref="BU14:BU17"/>
    <mergeCell ref="CE14:CF17"/>
    <mergeCell ref="CG14:CG17"/>
    <mergeCell ref="CI14:CI17"/>
    <mergeCell ref="CJ14:CJ17"/>
    <mergeCell ref="CD15:CD17"/>
    <mergeCell ref="CO15:CO17"/>
    <mergeCell ref="CP15:CP17"/>
    <mergeCell ref="CQ15:CQ17"/>
    <mergeCell ref="CR15:CR17"/>
    <mergeCell ref="CS15:CS17"/>
    <mergeCell ref="CT15:CT17"/>
    <mergeCell ref="CK14:CK17"/>
    <mergeCell ref="CL14:CL17"/>
    <mergeCell ref="CV14:CW17"/>
    <mergeCell ref="CX14:CX17"/>
    <mergeCell ref="CZ14:CZ17"/>
    <mergeCell ref="DA14:DA17"/>
    <mergeCell ref="DB14:DB17"/>
    <mergeCell ref="CU15:CU17"/>
    <mergeCell ref="EB15:EB17"/>
    <mergeCell ref="EC15:EC17"/>
    <mergeCell ref="DU15:DU17"/>
    <mergeCell ref="DV15:DV17"/>
    <mergeCell ref="DW15:DW17"/>
    <mergeCell ref="DX15:DX17"/>
    <mergeCell ref="DY15:DY17"/>
    <mergeCell ref="DZ15:DZ17"/>
    <mergeCell ref="EA15:EA17"/>
  </mergeCells>
  <printOptions horizontalCentered="1"/>
  <pageMargins left="0.19685039370078741" right="0.19685039370078741" top="0.19685039370078741" bottom="0.19685039370078741" header="0" footer="0"/>
  <pageSetup paperSize="9" scale="4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1.19921875" defaultRowHeight="1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1.19921875" defaultRowHeight="15" customHeight="1"/>
  <cols>
    <col min="1" max="26" width="6.796875" customWidth="1"/>
  </cols>
  <sheetData>
    <row r="1" spans="1:13" ht="15.75" customHeight="1">
      <c r="A1" s="464" t="s">
        <v>249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ht="15.75" customHeight="1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3" ht="15.75" customHeight="1">
      <c r="A3" s="465"/>
      <c r="B3" s="466" t="s">
        <v>250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ht="15.75" customHeight="1">
      <c r="A4" s="465"/>
      <c r="B4" s="465"/>
      <c r="C4" s="467"/>
      <c r="D4" s="468"/>
      <c r="E4" s="467" t="s">
        <v>251</v>
      </c>
      <c r="F4" s="468" t="s">
        <v>252</v>
      </c>
      <c r="G4" s="465"/>
      <c r="H4" s="465"/>
      <c r="I4" s="465"/>
      <c r="J4" s="465"/>
      <c r="K4" s="465"/>
      <c r="L4" s="465"/>
      <c r="M4" s="465"/>
    </row>
    <row r="5" spans="1:13" ht="15.75" customHeight="1">
      <c r="A5" s="465"/>
      <c r="B5" s="465"/>
      <c r="C5" s="467"/>
      <c r="D5" s="468"/>
      <c r="E5" s="467" t="s">
        <v>253</v>
      </c>
      <c r="F5" s="468" t="s">
        <v>254</v>
      </c>
      <c r="G5" s="465"/>
      <c r="H5" s="465"/>
      <c r="I5" s="465"/>
      <c r="J5" s="465"/>
      <c r="K5" s="465"/>
      <c r="L5" s="465"/>
      <c r="M5" s="465"/>
    </row>
    <row r="6" spans="1:13" ht="15.75" customHeight="1">
      <c r="A6" s="465"/>
      <c r="B6" s="465"/>
      <c r="C6" s="467"/>
      <c r="D6" s="468"/>
      <c r="E6" s="467" t="s">
        <v>255</v>
      </c>
      <c r="F6" s="468" t="s">
        <v>256</v>
      </c>
      <c r="G6" s="465"/>
      <c r="H6" s="465"/>
      <c r="I6" s="465"/>
      <c r="J6" s="465"/>
      <c r="K6" s="465"/>
      <c r="L6" s="465"/>
      <c r="M6" s="465"/>
    </row>
    <row r="7" spans="1:13" ht="15.75" customHeight="1">
      <c r="A7" s="465"/>
      <c r="B7" s="465"/>
      <c r="C7" s="469"/>
      <c r="D7" s="468"/>
      <c r="E7" s="467" t="s">
        <v>257</v>
      </c>
      <c r="F7" s="468" t="s">
        <v>258</v>
      </c>
      <c r="G7" s="465"/>
      <c r="H7" s="465"/>
      <c r="I7" s="465"/>
      <c r="J7" s="465"/>
      <c r="K7" s="465"/>
      <c r="L7" s="465"/>
      <c r="M7" s="465"/>
    </row>
    <row r="8" spans="1:13" ht="15.75" customHeight="1">
      <c r="A8" s="465"/>
      <c r="B8" s="465"/>
      <c r="C8" s="469"/>
      <c r="D8" s="468"/>
      <c r="E8" s="467" t="s">
        <v>259</v>
      </c>
      <c r="F8" s="468" t="s">
        <v>260</v>
      </c>
      <c r="G8" s="465"/>
      <c r="H8" s="465"/>
      <c r="I8" s="465"/>
      <c r="J8" s="465"/>
      <c r="K8" s="465"/>
      <c r="L8" s="465"/>
      <c r="M8" s="465"/>
    </row>
    <row r="9" spans="1:13" ht="15.75" customHeight="1">
      <c r="A9" s="465"/>
      <c r="B9" s="465"/>
      <c r="C9" s="469"/>
      <c r="D9" s="468"/>
      <c r="E9" s="467" t="s">
        <v>261</v>
      </c>
      <c r="F9" s="468" t="s">
        <v>262</v>
      </c>
      <c r="G9" s="465"/>
      <c r="H9" s="465"/>
      <c r="I9" s="465"/>
      <c r="J9" s="465"/>
      <c r="K9" s="465"/>
      <c r="L9" s="465"/>
      <c r="M9" s="465"/>
    </row>
    <row r="10" spans="1:13" ht="15.75" customHeight="1">
      <c r="A10" s="465"/>
      <c r="B10" s="465"/>
      <c r="C10" s="469"/>
      <c r="D10" s="468"/>
      <c r="E10" s="465"/>
      <c r="F10" s="465"/>
      <c r="G10" s="465"/>
      <c r="H10" s="465"/>
      <c r="I10" s="465"/>
      <c r="J10" s="465"/>
      <c r="K10" s="465"/>
      <c r="L10" s="465"/>
      <c r="M10" s="465"/>
    </row>
    <row r="11" spans="1:13" ht="15.75" customHeight="1">
      <c r="A11" s="465"/>
      <c r="B11" s="466" t="s">
        <v>263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</row>
    <row r="12" spans="1:13" ht="15.75" customHeight="1">
      <c r="A12" s="465"/>
      <c r="B12" s="465"/>
      <c r="C12" s="465"/>
      <c r="D12" s="465"/>
      <c r="E12" s="467" t="s">
        <v>264</v>
      </c>
      <c r="F12" s="470" t="s">
        <v>265</v>
      </c>
      <c r="G12" s="465"/>
      <c r="H12" s="465"/>
      <c r="I12" s="465"/>
      <c r="J12" s="465"/>
      <c r="K12" s="465"/>
      <c r="L12" s="465"/>
      <c r="M12" s="465"/>
    </row>
    <row r="13" spans="1:13" ht="15.75" customHeight="1">
      <c r="A13" s="465"/>
      <c r="B13" s="465"/>
      <c r="C13" s="465"/>
      <c r="D13" s="465"/>
      <c r="E13" s="467" t="s">
        <v>266</v>
      </c>
      <c r="F13" s="470" t="s">
        <v>267</v>
      </c>
      <c r="G13" s="465"/>
      <c r="H13" s="465"/>
      <c r="I13" s="465"/>
      <c r="J13" s="465"/>
      <c r="K13" s="465"/>
      <c r="L13" s="465"/>
      <c r="M13" s="465"/>
    </row>
    <row r="14" spans="1:13" ht="15.75" customHeight="1">
      <c r="A14" s="465"/>
      <c r="B14" s="465"/>
      <c r="C14" s="465"/>
      <c r="D14" s="465"/>
      <c r="E14" s="467" t="s">
        <v>268</v>
      </c>
      <c r="F14" s="470" t="s">
        <v>269</v>
      </c>
      <c r="G14" s="465"/>
      <c r="H14" s="465"/>
      <c r="I14" s="465"/>
      <c r="J14" s="465"/>
      <c r="K14" s="465"/>
      <c r="L14" s="465"/>
      <c r="M14" s="465"/>
    </row>
    <row r="15" spans="1:13" ht="15.75" customHeight="1">
      <c r="A15" s="465"/>
      <c r="B15" s="465"/>
      <c r="C15" s="465"/>
      <c r="D15" s="465"/>
      <c r="E15" s="467" t="s">
        <v>270</v>
      </c>
      <c r="F15" s="470" t="s">
        <v>271</v>
      </c>
      <c r="G15" s="465"/>
      <c r="H15" s="465"/>
      <c r="I15" s="465"/>
      <c r="J15" s="465"/>
      <c r="K15" s="465"/>
      <c r="L15" s="465"/>
      <c r="M15" s="465"/>
    </row>
    <row r="16" spans="1:13" ht="15.75" customHeight="1">
      <c r="A16" s="465"/>
      <c r="B16" s="465"/>
      <c r="C16" s="465"/>
      <c r="D16" s="465"/>
      <c r="E16" s="467" t="s">
        <v>272</v>
      </c>
      <c r="F16" s="470" t="s">
        <v>273</v>
      </c>
      <c r="G16" s="465"/>
      <c r="H16" s="465"/>
      <c r="I16" s="465"/>
      <c r="J16" s="465"/>
      <c r="K16" s="465"/>
      <c r="L16" s="465"/>
      <c r="M16" s="465"/>
    </row>
    <row r="17" spans="1:13" ht="15.75" customHeight="1">
      <c r="A17" s="465"/>
      <c r="B17" s="465"/>
      <c r="C17" s="465"/>
      <c r="D17" s="465"/>
      <c r="E17" s="467" t="s">
        <v>274</v>
      </c>
      <c r="F17" s="470" t="s">
        <v>275</v>
      </c>
      <c r="G17" s="470"/>
      <c r="H17" s="465"/>
      <c r="I17" s="465"/>
      <c r="J17" s="465"/>
      <c r="K17" s="465"/>
      <c r="L17" s="465"/>
      <c r="M17" s="465"/>
    </row>
    <row r="18" spans="1:13" ht="15.75" customHeight="1">
      <c r="A18" s="465"/>
      <c r="B18" s="465"/>
      <c r="C18" s="465"/>
      <c r="D18" s="465"/>
      <c r="E18" s="465"/>
      <c r="F18" s="469"/>
      <c r="G18" s="470"/>
      <c r="H18" s="465"/>
      <c r="I18" s="465"/>
      <c r="J18" s="465"/>
      <c r="K18" s="465"/>
      <c r="L18" s="465"/>
      <c r="M18" s="465"/>
    </row>
    <row r="19" spans="1:13" ht="15.75" customHeight="1">
      <c r="F19" s="471"/>
      <c r="G19" s="151"/>
    </row>
    <row r="20" spans="1:13" ht="15.75" customHeight="1">
      <c r="C20" s="471"/>
      <c r="D20" s="151"/>
    </row>
    <row r="21" spans="1:13" ht="15.75" customHeight="1">
      <c r="C21" s="471"/>
    </row>
    <row r="22" spans="1:13" ht="15.75" customHeight="1">
      <c r="C22" s="471"/>
    </row>
    <row r="23" spans="1:13" ht="15.75" customHeight="1"/>
    <row r="24" spans="1:13" ht="15.75" customHeight="1"/>
    <row r="25" spans="1:13" ht="15.75" customHeight="1"/>
    <row r="26" spans="1:13" ht="15.75" customHeight="1"/>
    <row r="27" spans="1:13" ht="15.75" customHeight="1"/>
    <row r="28" spans="1:13" ht="15.75" customHeight="1"/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Shapka</vt:lpstr>
      <vt:lpstr>Plan</vt:lpstr>
      <vt:lpstr>Аркуш1</vt:lpstr>
      <vt:lpstr>INSTRUKCIYA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Бобарчук</dc:creator>
  <cp:lastModifiedBy>Admin</cp:lastModifiedBy>
  <cp:lastPrinted>2022-04-19T19:14:58Z</cp:lastPrinted>
  <dcterms:created xsi:type="dcterms:W3CDTF">1998-12-02T08:44:47Z</dcterms:created>
  <dcterms:modified xsi:type="dcterms:W3CDTF">2022-08-05T19:25:04Z</dcterms:modified>
</cp:coreProperties>
</file>